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hnmcmurtry/Desktop/Almanor Super Folder/Lake Almanor, 2021/"/>
    </mc:Choice>
  </mc:AlternateContent>
  <xr:revisionPtr revIDLastSave="0" documentId="13_ncr:1_{950F1331-E890-A742-BD98-2E2AA8269634}" xr6:coauthVersionLast="47" xr6:coauthVersionMax="47" xr10:uidLastSave="{00000000-0000-0000-0000-000000000000}"/>
  <bookViews>
    <workbookView xWindow="14240" yWindow="2400" windowWidth="27640" windowHeight="16940" xr2:uid="{EC6209A0-4996-D24F-9301-23E9EBBAE65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1" i="1" l="1"/>
  <c r="H161" i="1"/>
  <c r="I161" i="1" s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44" i="1"/>
  <c r="K140" i="1"/>
  <c r="H140" i="1"/>
  <c r="I140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23" i="1"/>
  <c r="K119" i="1"/>
  <c r="H119" i="1"/>
  <c r="I119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02" i="1"/>
  <c r="K98" i="1"/>
  <c r="H98" i="1"/>
  <c r="I98" i="1" s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81" i="1"/>
  <c r="K77" i="1"/>
  <c r="H77" i="1"/>
  <c r="I77" i="1" s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60" i="1"/>
  <c r="K56" i="1"/>
  <c r="H56" i="1"/>
  <c r="I56" i="1" s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39" i="1"/>
  <c r="F21" i="1"/>
  <c r="H21" i="1" s="1"/>
  <c r="F22" i="1"/>
  <c r="H22" i="1" s="1"/>
  <c r="F23" i="1"/>
  <c r="H23" i="1" s="1"/>
  <c r="K23" i="1" s="1"/>
  <c r="F24" i="1"/>
  <c r="H24" i="1" s="1"/>
  <c r="F25" i="1"/>
  <c r="H25" i="1" s="1"/>
  <c r="K25" i="1" s="1"/>
  <c r="F26" i="1"/>
  <c r="H26" i="1" s="1"/>
  <c r="K26" i="1" s="1"/>
  <c r="F27" i="1"/>
  <c r="H27" i="1" s="1"/>
  <c r="I27" i="1" s="1"/>
  <c r="F28" i="1"/>
  <c r="H28" i="1" s="1"/>
  <c r="F29" i="1"/>
  <c r="H29" i="1" s="1"/>
  <c r="F30" i="1"/>
  <c r="H30" i="1" s="1"/>
  <c r="K30" i="1" s="1"/>
  <c r="F31" i="1"/>
  <c r="H31" i="1" s="1"/>
  <c r="F32" i="1"/>
  <c r="H32" i="1" s="1"/>
  <c r="F33" i="1"/>
  <c r="H33" i="1" s="1"/>
  <c r="F34" i="1"/>
  <c r="H34" i="1" s="1"/>
  <c r="F20" i="1"/>
  <c r="H20" i="1" s="1"/>
  <c r="I30" i="1" l="1"/>
  <c r="I26" i="1"/>
  <c r="K33" i="1"/>
  <c r="I33" i="1"/>
  <c r="K24" i="1"/>
  <c r="I24" i="1"/>
  <c r="K34" i="1"/>
  <c r="I34" i="1"/>
  <c r="K21" i="1"/>
  <c r="I21" i="1"/>
  <c r="I28" i="1"/>
  <c r="K28" i="1"/>
  <c r="H35" i="1"/>
  <c r="I35" i="1" s="1"/>
  <c r="K20" i="1"/>
  <c r="I20" i="1"/>
  <c r="K22" i="1"/>
  <c r="I22" i="1"/>
  <c r="K32" i="1"/>
  <c r="I32" i="1"/>
  <c r="K31" i="1"/>
  <c r="I31" i="1"/>
  <c r="I29" i="1"/>
  <c r="K29" i="1"/>
  <c r="I25" i="1"/>
  <c r="K27" i="1"/>
  <c r="I23" i="1"/>
  <c r="K35" i="1" l="1"/>
  <c r="F3" i="1"/>
  <c r="H3" i="1" s="1"/>
  <c r="F4" i="1"/>
  <c r="H4" i="1" s="1"/>
  <c r="F5" i="1"/>
  <c r="H5" i="1" s="1"/>
  <c r="F6" i="1"/>
  <c r="H6" i="1" s="1"/>
  <c r="F7" i="1"/>
  <c r="H7" i="1" s="1"/>
  <c r="F8" i="1"/>
  <c r="H8" i="1" s="1"/>
  <c r="F9" i="1"/>
  <c r="H9" i="1" s="1"/>
  <c r="K9" i="1" s="1"/>
  <c r="F10" i="1"/>
  <c r="H10" i="1" s="1"/>
  <c r="K10" i="1" s="1"/>
  <c r="F11" i="1"/>
  <c r="H11" i="1" s="1"/>
  <c r="K11" i="1" s="1"/>
  <c r="F12" i="1"/>
  <c r="H12" i="1" s="1"/>
  <c r="F13" i="1"/>
  <c r="H13" i="1" s="1"/>
  <c r="F14" i="1"/>
  <c r="H14" i="1" s="1"/>
  <c r="F15" i="1"/>
  <c r="H15" i="1" s="1"/>
  <c r="F16" i="1"/>
  <c r="H16" i="1" s="1"/>
  <c r="F2" i="1"/>
  <c r="H2" i="1" s="1"/>
  <c r="K8" i="1" l="1"/>
  <c r="I8" i="1"/>
  <c r="K6" i="1"/>
  <c r="I6" i="1"/>
  <c r="K3" i="1"/>
  <c r="I3" i="1"/>
  <c r="K7" i="1"/>
  <c r="I7" i="1"/>
  <c r="H17" i="1"/>
  <c r="I17" i="1" s="1"/>
  <c r="K2" i="1"/>
  <c r="I2" i="1"/>
  <c r="K5" i="1"/>
  <c r="I5" i="1"/>
  <c r="K16" i="1"/>
  <c r="I16" i="1"/>
  <c r="K4" i="1"/>
  <c r="I4" i="1"/>
  <c r="K15" i="1"/>
  <c r="I15" i="1"/>
  <c r="K14" i="1"/>
  <c r="I14" i="1"/>
  <c r="K13" i="1"/>
  <c r="I13" i="1"/>
  <c r="K12" i="1"/>
  <c r="I12" i="1"/>
  <c r="I10" i="1"/>
  <c r="I9" i="1"/>
  <c r="I11" i="1"/>
  <c r="K17" i="1" l="1"/>
</calcChain>
</file>

<file path=xl/sharedStrings.xml><?xml version="1.0" encoding="utf-8"?>
<sst xmlns="http://schemas.openxmlformats.org/spreadsheetml/2006/main" count="367" uniqueCount="59">
  <si>
    <t>Date</t>
    <phoneticPr fontId="0" type="noConversion"/>
  </si>
  <si>
    <t>Location</t>
    <phoneticPr fontId="0" type="noConversion"/>
  </si>
  <si>
    <t>Common name</t>
    <phoneticPr fontId="0" type="noConversion"/>
  </si>
  <si>
    <t>Genus</t>
    <phoneticPr fontId="0" type="noConversion"/>
  </si>
  <si>
    <t>#/slide</t>
    <phoneticPr fontId="0" type="noConversion"/>
  </si>
  <si>
    <t># in conc</t>
    <phoneticPr fontId="0" type="noConversion"/>
  </si>
  <si>
    <t>vol sample</t>
    <phoneticPr fontId="0" type="noConversion"/>
  </si>
  <si>
    <t>#/mL lake</t>
    <phoneticPr fontId="0" type="noConversion"/>
  </si>
  <si>
    <t>#/L lake</t>
    <phoneticPr fontId="0" type="noConversion"/>
  </si>
  <si>
    <t>vol/org</t>
    <phoneticPr fontId="0" type="noConversion"/>
  </si>
  <si>
    <t>LA-02</t>
  </si>
  <si>
    <t>diatoms</t>
  </si>
  <si>
    <t>Fragilaria</t>
    <phoneticPr fontId="0" type="noConversion"/>
  </si>
  <si>
    <t>diatoms</t>
    <phoneticPr fontId="0" type="noConversion"/>
  </si>
  <si>
    <t>Cyclotella</t>
    <phoneticPr fontId="0" type="noConversion"/>
  </si>
  <si>
    <t>Asterionella</t>
    <phoneticPr fontId="0" type="noConversion"/>
  </si>
  <si>
    <t>Stephanodiscus</t>
    <phoneticPr fontId="0" type="noConversion"/>
  </si>
  <si>
    <t>Aulacoseira</t>
    <phoneticPr fontId="0" type="noConversion"/>
  </si>
  <si>
    <t>Nitzschia</t>
    <phoneticPr fontId="0" type="noConversion"/>
  </si>
  <si>
    <t>greens</t>
    <phoneticPr fontId="0" type="noConversion"/>
  </si>
  <si>
    <t>Staurastrum</t>
    <phoneticPr fontId="0" type="noConversion"/>
  </si>
  <si>
    <t>Gleococcus</t>
    <phoneticPr fontId="0" type="noConversion"/>
  </si>
  <si>
    <t>Eudorina</t>
    <phoneticPr fontId="0" type="noConversion"/>
  </si>
  <si>
    <t>Dictyosphaerium</t>
    <phoneticPr fontId="0" type="noConversion"/>
  </si>
  <si>
    <t>yellow greens</t>
    <phoneticPr fontId="0" type="noConversion"/>
  </si>
  <si>
    <t>Tribonema</t>
    <phoneticPr fontId="0" type="noConversion"/>
  </si>
  <si>
    <t>blue greens</t>
    <phoneticPr fontId="0" type="noConversion"/>
  </si>
  <si>
    <t>Dolichospermum</t>
    <phoneticPr fontId="0" type="noConversion"/>
  </si>
  <si>
    <t>Aphanazomenon</t>
    <phoneticPr fontId="0" type="noConversion"/>
  </si>
  <si>
    <t>dinoflagellates</t>
    <phoneticPr fontId="0" type="noConversion"/>
  </si>
  <si>
    <t>Sphaerodinium</t>
    <phoneticPr fontId="0" type="noConversion"/>
  </si>
  <si>
    <t>yellow browns</t>
    <phoneticPr fontId="0" type="noConversion"/>
  </si>
  <si>
    <t>Dinobryon</t>
    <phoneticPr fontId="0" type="noConversion"/>
  </si>
  <si>
    <t>LA-02 Total</t>
  </si>
  <si>
    <t>LA-03</t>
  </si>
  <si>
    <t>LA-03 Total</t>
  </si>
  <si>
    <t>yellow browns</t>
  </si>
  <si>
    <t>Ceratium</t>
  </si>
  <si>
    <t>blue greens</t>
  </si>
  <si>
    <t>Lyngbya</t>
  </si>
  <si>
    <t>Fragilaria</t>
  </si>
  <si>
    <t>Cyclotella</t>
  </si>
  <si>
    <t>Asterionella</t>
  </si>
  <si>
    <t>Stephanodiscus</t>
  </si>
  <si>
    <t>Aulacoseira</t>
  </si>
  <si>
    <t>Nitzschia</t>
  </si>
  <si>
    <t>greens</t>
  </si>
  <si>
    <t>Staurastrum</t>
  </si>
  <si>
    <t>Gleococcus</t>
  </si>
  <si>
    <t>Dictyosphaerium</t>
  </si>
  <si>
    <t>yellow greens</t>
  </si>
  <si>
    <t>Tribonema</t>
  </si>
  <si>
    <t>Dolichospermum</t>
  </si>
  <si>
    <t>Aphanazomenon</t>
  </si>
  <si>
    <t>dinoflagellates</t>
  </si>
  <si>
    <t>Sphaerodinium</t>
  </si>
  <si>
    <t>Dinobryon</t>
  </si>
  <si>
    <t>Volvox</t>
  </si>
  <si>
    <t>vol, µ3/mL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</si>
</sst>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164" fontId="0" fillId="0" borderId="0" xfId="0" applyNumberFormat="1"/>
    <xf numFmtId="165" fontId="0" fillId="0" borderId="0" xfId="0" applyNumberFormat="1"/>
    <xf numFmtId="3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D55D1-2462-4043-94FB-09C17936F9A3}">
  <dimension ref="A1:K161"/>
  <sheetViews>
    <sheetView tabSelected="1" view="pageLayout" topLeftCell="A136" zoomScaleNormal="100" workbookViewId="0">
      <selection activeCell="K143" sqref="K143"/>
    </sheetView>
  </sheetViews>
  <sheetFormatPr baseColWidth="10" defaultRowHeight="16" x14ac:dyDescent="0.2"/>
  <cols>
    <col min="1" max="1" width="8.5" customWidth="1"/>
    <col min="2" max="2" width="5.6640625" customWidth="1"/>
    <col min="3" max="3" width="13.83203125" customWidth="1"/>
    <col min="4" max="4" width="15.33203125" customWidth="1"/>
    <col min="5" max="5" width="0.1640625" customWidth="1"/>
    <col min="6" max="6" width="0.1640625" hidden="1" customWidth="1"/>
    <col min="7" max="7" width="10.83203125" hidden="1" customWidth="1"/>
    <col min="10" max="10" width="0.1640625" customWidth="1"/>
  </cols>
  <sheetData>
    <row r="1" spans="1:1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58</v>
      </c>
    </row>
    <row r="2" spans="1:11" x14ac:dyDescent="0.2">
      <c r="A2" s="1">
        <v>44301</v>
      </c>
      <c r="B2" t="s">
        <v>10</v>
      </c>
      <c r="C2" t="s">
        <v>11</v>
      </c>
      <c r="D2" t="s">
        <v>12</v>
      </c>
      <c r="E2">
        <v>4500</v>
      </c>
      <c r="F2">
        <f>E2*120</f>
        <v>540000</v>
      </c>
      <c r="G2">
        <v>990278</v>
      </c>
      <c r="H2" s="2">
        <f>F2/G2</f>
        <v>0.54530142040921847</v>
      </c>
      <c r="I2" s="3">
        <f>H2*1000</f>
        <v>545.30142040921851</v>
      </c>
      <c r="J2" s="4">
        <v>170020</v>
      </c>
      <c r="K2" s="3">
        <f>H2*J2</f>
        <v>92712.147497975326</v>
      </c>
    </row>
    <row r="3" spans="1:11" x14ac:dyDescent="0.2">
      <c r="C3" t="s">
        <v>13</v>
      </c>
      <c r="D3" t="s">
        <v>14</v>
      </c>
      <c r="E3">
        <v>0</v>
      </c>
      <c r="F3">
        <f t="shared" ref="F3:F16" si="0">E3*120</f>
        <v>0</v>
      </c>
      <c r="G3">
        <v>990278</v>
      </c>
      <c r="H3" s="2">
        <f t="shared" ref="H3:H16" si="1">F3/G3</f>
        <v>0</v>
      </c>
      <c r="I3" s="3">
        <f t="shared" ref="I3:I17" si="2">H3*1000</f>
        <v>0</v>
      </c>
      <c r="J3">
        <v>2900</v>
      </c>
      <c r="K3" s="3">
        <f t="shared" ref="K3:K16" si="3">H3*J3</f>
        <v>0</v>
      </c>
    </row>
    <row r="4" spans="1:11" x14ac:dyDescent="0.2">
      <c r="C4" t="s">
        <v>13</v>
      </c>
      <c r="D4" t="s">
        <v>15</v>
      </c>
      <c r="E4">
        <v>34750</v>
      </c>
      <c r="F4">
        <f t="shared" si="0"/>
        <v>4170000</v>
      </c>
      <c r="G4">
        <v>990278</v>
      </c>
      <c r="H4" s="2">
        <f t="shared" si="1"/>
        <v>4.2109387464934089</v>
      </c>
      <c r="I4" s="3">
        <f t="shared" si="2"/>
        <v>4210.9387464934089</v>
      </c>
      <c r="J4">
        <v>3730</v>
      </c>
      <c r="K4" s="3">
        <f t="shared" si="3"/>
        <v>15706.801524420416</v>
      </c>
    </row>
    <row r="5" spans="1:11" x14ac:dyDescent="0.2">
      <c r="C5" t="s">
        <v>13</v>
      </c>
      <c r="D5" t="s">
        <v>16</v>
      </c>
      <c r="E5">
        <v>6625</v>
      </c>
      <c r="F5">
        <f t="shared" si="0"/>
        <v>795000</v>
      </c>
      <c r="G5">
        <v>990278</v>
      </c>
      <c r="H5" s="2">
        <f t="shared" si="1"/>
        <v>0.80280486893579384</v>
      </c>
      <c r="I5" s="3">
        <f t="shared" si="2"/>
        <v>802.80486893579382</v>
      </c>
      <c r="J5" s="4">
        <v>63600</v>
      </c>
      <c r="K5" s="3">
        <f t="shared" si="3"/>
        <v>51058.389664316484</v>
      </c>
    </row>
    <row r="6" spans="1:11" x14ac:dyDescent="0.2">
      <c r="C6" t="s">
        <v>13</v>
      </c>
      <c r="D6" t="s">
        <v>17</v>
      </c>
      <c r="E6">
        <v>6000</v>
      </c>
      <c r="F6">
        <f t="shared" si="0"/>
        <v>720000</v>
      </c>
      <c r="G6">
        <v>990278</v>
      </c>
      <c r="H6" s="2">
        <f t="shared" si="1"/>
        <v>0.72706856054562452</v>
      </c>
      <c r="I6" s="3">
        <f t="shared" si="2"/>
        <v>727.06856054562456</v>
      </c>
      <c r="J6" s="4">
        <v>93250</v>
      </c>
      <c r="K6" s="3">
        <f t="shared" si="3"/>
        <v>67799.143270879489</v>
      </c>
    </row>
    <row r="7" spans="1:11" x14ac:dyDescent="0.2">
      <c r="C7" t="s">
        <v>13</v>
      </c>
      <c r="D7" t="s">
        <v>18</v>
      </c>
      <c r="E7">
        <v>0</v>
      </c>
      <c r="F7">
        <f t="shared" si="0"/>
        <v>0</v>
      </c>
      <c r="G7">
        <v>990278</v>
      </c>
      <c r="H7" s="2">
        <f t="shared" si="1"/>
        <v>0</v>
      </c>
      <c r="I7" s="3">
        <f t="shared" si="2"/>
        <v>0</v>
      </c>
      <c r="J7" s="4">
        <v>520</v>
      </c>
      <c r="K7" s="3">
        <f t="shared" si="3"/>
        <v>0</v>
      </c>
    </row>
    <row r="8" spans="1:11" x14ac:dyDescent="0.2">
      <c r="C8" t="s">
        <v>19</v>
      </c>
      <c r="D8" t="s">
        <v>20</v>
      </c>
      <c r="E8">
        <v>18</v>
      </c>
      <c r="F8">
        <f t="shared" si="0"/>
        <v>2160</v>
      </c>
      <c r="G8">
        <v>990278</v>
      </c>
      <c r="H8" s="2">
        <f t="shared" si="1"/>
        <v>2.1812056816368735E-3</v>
      </c>
      <c r="I8" s="3">
        <f t="shared" si="2"/>
        <v>2.1812056816368735</v>
      </c>
      <c r="J8" s="4">
        <v>5320</v>
      </c>
      <c r="K8" s="3">
        <f t="shared" si="3"/>
        <v>11.604014226308168</v>
      </c>
    </row>
    <row r="9" spans="1:11" x14ac:dyDescent="0.2">
      <c r="C9" t="s">
        <v>19</v>
      </c>
      <c r="D9" t="s">
        <v>21</v>
      </c>
      <c r="E9">
        <v>0</v>
      </c>
      <c r="F9">
        <f t="shared" si="0"/>
        <v>0</v>
      </c>
      <c r="G9">
        <v>990278</v>
      </c>
      <c r="H9" s="2">
        <f t="shared" si="1"/>
        <v>0</v>
      </c>
      <c r="I9" s="3">
        <f t="shared" si="2"/>
        <v>0</v>
      </c>
      <c r="J9" s="4">
        <v>520</v>
      </c>
      <c r="K9" s="3">
        <f t="shared" si="3"/>
        <v>0</v>
      </c>
    </row>
    <row r="10" spans="1:11" x14ac:dyDescent="0.2">
      <c r="C10" t="s">
        <v>19</v>
      </c>
      <c r="D10" t="s">
        <v>22</v>
      </c>
      <c r="E10">
        <v>0</v>
      </c>
      <c r="F10">
        <f t="shared" si="0"/>
        <v>0</v>
      </c>
      <c r="G10">
        <v>990278</v>
      </c>
      <c r="H10" s="2">
        <f t="shared" si="1"/>
        <v>0</v>
      </c>
      <c r="I10" s="3">
        <f t="shared" si="2"/>
        <v>0</v>
      </c>
      <c r="J10" s="4">
        <v>65000</v>
      </c>
      <c r="K10" s="3">
        <f t="shared" si="3"/>
        <v>0</v>
      </c>
    </row>
    <row r="11" spans="1:11" x14ac:dyDescent="0.2">
      <c r="C11" t="s">
        <v>19</v>
      </c>
      <c r="D11" t="s">
        <v>23</v>
      </c>
      <c r="E11">
        <v>0</v>
      </c>
      <c r="F11">
        <f t="shared" si="0"/>
        <v>0</v>
      </c>
      <c r="G11">
        <v>990278</v>
      </c>
      <c r="H11" s="2">
        <f t="shared" si="1"/>
        <v>0</v>
      </c>
      <c r="I11" s="3">
        <f t="shared" si="2"/>
        <v>0</v>
      </c>
      <c r="J11" s="4">
        <v>136800</v>
      </c>
      <c r="K11" s="3">
        <f t="shared" si="3"/>
        <v>0</v>
      </c>
    </row>
    <row r="12" spans="1:11" x14ac:dyDescent="0.2">
      <c r="C12" t="s">
        <v>24</v>
      </c>
      <c r="D12" t="s">
        <v>25</v>
      </c>
      <c r="E12">
        <v>0</v>
      </c>
      <c r="F12">
        <f t="shared" si="0"/>
        <v>0</v>
      </c>
      <c r="G12">
        <v>990278</v>
      </c>
      <c r="H12" s="2">
        <f t="shared" si="1"/>
        <v>0</v>
      </c>
      <c r="I12" s="3">
        <f t="shared" si="2"/>
        <v>0</v>
      </c>
      <c r="J12" s="4">
        <v>106000</v>
      </c>
      <c r="K12" s="3">
        <f t="shared" si="3"/>
        <v>0</v>
      </c>
    </row>
    <row r="13" spans="1:11" x14ac:dyDescent="0.2">
      <c r="C13" t="s">
        <v>26</v>
      </c>
      <c r="D13" t="s">
        <v>27</v>
      </c>
      <c r="E13">
        <v>0</v>
      </c>
      <c r="F13">
        <f t="shared" si="0"/>
        <v>0</v>
      </c>
      <c r="G13">
        <v>990278</v>
      </c>
      <c r="H13" s="2">
        <f t="shared" si="1"/>
        <v>0</v>
      </c>
      <c r="I13" s="3">
        <f t="shared" si="2"/>
        <v>0</v>
      </c>
      <c r="J13" s="4">
        <v>93200</v>
      </c>
      <c r="K13" s="3">
        <f t="shared" si="3"/>
        <v>0</v>
      </c>
    </row>
    <row r="14" spans="1:11" x14ac:dyDescent="0.2">
      <c r="C14" t="s">
        <v>26</v>
      </c>
      <c r="D14" t="s">
        <v>28</v>
      </c>
      <c r="E14">
        <v>0</v>
      </c>
      <c r="F14">
        <f t="shared" si="0"/>
        <v>0</v>
      </c>
      <c r="G14">
        <v>990278</v>
      </c>
      <c r="H14" s="2">
        <f t="shared" si="1"/>
        <v>0</v>
      </c>
      <c r="I14" s="3">
        <f t="shared" si="2"/>
        <v>0</v>
      </c>
      <c r="J14" s="4">
        <v>3752</v>
      </c>
      <c r="K14" s="3">
        <f t="shared" si="3"/>
        <v>0</v>
      </c>
    </row>
    <row r="15" spans="1:11" x14ac:dyDescent="0.2">
      <c r="C15" t="s">
        <v>29</v>
      </c>
      <c r="D15" t="s">
        <v>30</v>
      </c>
      <c r="E15">
        <v>27</v>
      </c>
      <c r="F15">
        <f t="shared" si="0"/>
        <v>3240</v>
      </c>
      <c r="G15">
        <v>990278</v>
      </c>
      <c r="H15" s="2">
        <f t="shared" si="1"/>
        <v>3.2718085224553105E-3</v>
      </c>
      <c r="I15" s="3">
        <f t="shared" si="2"/>
        <v>3.2718085224553106</v>
      </c>
      <c r="J15" s="4">
        <v>65400</v>
      </c>
      <c r="K15" s="3">
        <f t="shared" si="3"/>
        <v>213.97627736857731</v>
      </c>
    </row>
    <row r="16" spans="1:11" x14ac:dyDescent="0.2">
      <c r="C16" t="s">
        <v>31</v>
      </c>
      <c r="D16" t="s">
        <v>32</v>
      </c>
      <c r="E16">
        <v>5500</v>
      </c>
      <c r="F16">
        <f t="shared" si="0"/>
        <v>660000</v>
      </c>
      <c r="G16">
        <v>990278</v>
      </c>
      <c r="H16" s="2">
        <f t="shared" si="1"/>
        <v>0.66647951383348913</v>
      </c>
      <c r="I16" s="3">
        <f t="shared" si="2"/>
        <v>666.47951383348914</v>
      </c>
      <c r="J16" s="4">
        <v>2629</v>
      </c>
      <c r="K16" s="3">
        <f t="shared" si="3"/>
        <v>1752.174641868243</v>
      </c>
    </row>
    <row r="17" spans="1:11" x14ac:dyDescent="0.2">
      <c r="A17" s="1">
        <v>44301</v>
      </c>
      <c r="B17" t="s">
        <v>33</v>
      </c>
      <c r="H17" s="2">
        <f>SUM(H2:H16)</f>
        <v>6.9580461244216272</v>
      </c>
      <c r="I17" s="3">
        <f t="shared" si="2"/>
        <v>6958.0461244216276</v>
      </c>
      <c r="K17" s="3">
        <f>SUM(K2:K16)</f>
        <v>229254.23689105484</v>
      </c>
    </row>
    <row r="19" spans="1:11" x14ac:dyDescent="0.2">
      <c r="A19" t="s">
        <v>0</v>
      </c>
      <c r="B19" t="s">
        <v>1</v>
      </c>
      <c r="C19" t="s">
        <v>2</v>
      </c>
      <c r="D19" t="s">
        <v>3</v>
      </c>
      <c r="E19" t="s">
        <v>4</v>
      </c>
      <c r="F19" t="s">
        <v>5</v>
      </c>
      <c r="G19" t="s">
        <v>6</v>
      </c>
      <c r="H19" t="s">
        <v>7</v>
      </c>
      <c r="I19" t="s">
        <v>8</v>
      </c>
      <c r="J19" t="s">
        <v>9</v>
      </c>
      <c r="K19" t="s">
        <v>58</v>
      </c>
    </row>
    <row r="20" spans="1:11" x14ac:dyDescent="0.2">
      <c r="A20" s="1">
        <v>44301</v>
      </c>
      <c r="B20" t="s">
        <v>34</v>
      </c>
      <c r="C20" t="s">
        <v>11</v>
      </c>
      <c r="D20" t="s">
        <v>12</v>
      </c>
      <c r="E20">
        <v>3500</v>
      </c>
      <c r="F20">
        <f>E20*120</f>
        <v>420000</v>
      </c>
      <c r="G20">
        <v>330093</v>
      </c>
      <c r="H20" s="2">
        <f>F20/G20</f>
        <v>1.2723686960947369</v>
      </c>
      <c r="I20" s="3">
        <f>H20*1000</f>
        <v>1272.3686960947368</v>
      </c>
      <c r="J20" s="4">
        <v>185020</v>
      </c>
      <c r="K20" s="3">
        <f>H20*J20</f>
        <v>235413.65615144823</v>
      </c>
    </row>
    <row r="21" spans="1:11" x14ac:dyDescent="0.2">
      <c r="C21" t="s">
        <v>13</v>
      </c>
      <c r="D21" t="s">
        <v>14</v>
      </c>
      <c r="E21">
        <v>0</v>
      </c>
      <c r="F21">
        <f t="shared" ref="F21:F34" si="4">E21*120</f>
        <v>0</v>
      </c>
      <c r="G21">
        <v>330093</v>
      </c>
      <c r="H21" s="2">
        <f t="shared" ref="H21:H34" si="5">F21/G21</f>
        <v>0</v>
      </c>
      <c r="I21" s="3">
        <f t="shared" ref="I21:I35" si="6">H21*1000</f>
        <v>0</v>
      </c>
      <c r="J21">
        <v>2900</v>
      </c>
      <c r="K21" s="3">
        <f t="shared" ref="K21:K34" si="7">H21*J21</f>
        <v>0</v>
      </c>
    </row>
    <row r="22" spans="1:11" x14ac:dyDescent="0.2">
      <c r="C22" t="s">
        <v>13</v>
      </c>
      <c r="D22" t="s">
        <v>15</v>
      </c>
      <c r="E22">
        <v>32625</v>
      </c>
      <c r="F22">
        <f t="shared" si="4"/>
        <v>3915000</v>
      </c>
      <c r="G22">
        <v>330093</v>
      </c>
      <c r="H22" s="2">
        <f t="shared" si="5"/>
        <v>11.860293917168798</v>
      </c>
      <c r="I22" s="3">
        <f t="shared" si="6"/>
        <v>11860.293917168798</v>
      </c>
      <c r="J22">
        <v>3730</v>
      </c>
      <c r="K22" s="3">
        <f t="shared" si="7"/>
        <v>44238.896311039614</v>
      </c>
    </row>
    <row r="23" spans="1:11" x14ac:dyDescent="0.2">
      <c r="C23" t="s">
        <v>13</v>
      </c>
      <c r="D23" t="s">
        <v>16</v>
      </c>
      <c r="E23">
        <v>625</v>
      </c>
      <c r="F23">
        <f t="shared" si="4"/>
        <v>75000</v>
      </c>
      <c r="G23">
        <v>330093</v>
      </c>
      <c r="H23" s="2">
        <f t="shared" si="5"/>
        <v>0.22720869573120303</v>
      </c>
      <c r="I23" s="3">
        <f t="shared" si="6"/>
        <v>227.20869573120302</v>
      </c>
      <c r="J23" s="4">
        <v>63600</v>
      </c>
      <c r="K23" s="3">
        <f t="shared" si="7"/>
        <v>14450.473048504513</v>
      </c>
    </row>
    <row r="24" spans="1:11" x14ac:dyDescent="0.2">
      <c r="C24" t="s">
        <v>13</v>
      </c>
      <c r="D24" t="s">
        <v>17</v>
      </c>
      <c r="E24">
        <v>1500</v>
      </c>
      <c r="F24">
        <f t="shared" si="4"/>
        <v>180000</v>
      </c>
      <c r="G24">
        <v>330093</v>
      </c>
      <c r="H24" s="2">
        <f t="shared" si="5"/>
        <v>0.54530086975488723</v>
      </c>
      <c r="I24" s="3">
        <f t="shared" si="6"/>
        <v>545.30086975488723</v>
      </c>
      <c r="J24" s="4">
        <v>85250</v>
      </c>
      <c r="K24" s="3">
        <f t="shared" si="7"/>
        <v>46486.899146604133</v>
      </c>
    </row>
    <row r="25" spans="1:11" x14ac:dyDescent="0.2">
      <c r="C25" t="s">
        <v>13</v>
      </c>
      <c r="D25" t="s">
        <v>18</v>
      </c>
      <c r="E25">
        <v>0</v>
      </c>
      <c r="F25">
        <f t="shared" si="4"/>
        <v>0</v>
      </c>
      <c r="G25">
        <v>330093</v>
      </c>
      <c r="H25" s="2">
        <f t="shared" si="5"/>
        <v>0</v>
      </c>
      <c r="I25" s="3">
        <f t="shared" si="6"/>
        <v>0</v>
      </c>
      <c r="J25" s="4">
        <v>520</v>
      </c>
      <c r="K25" s="3">
        <f t="shared" si="7"/>
        <v>0</v>
      </c>
    </row>
    <row r="26" spans="1:11" x14ac:dyDescent="0.2">
      <c r="C26" t="s">
        <v>19</v>
      </c>
      <c r="D26" t="s">
        <v>20</v>
      </c>
      <c r="E26">
        <v>11</v>
      </c>
      <c r="F26">
        <f t="shared" si="4"/>
        <v>1320</v>
      </c>
      <c r="G26">
        <v>330093</v>
      </c>
      <c r="H26" s="2">
        <f t="shared" si="5"/>
        <v>3.9988730448691735E-3</v>
      </c>
      <c r="I26" s="3">
        <f t="shared" si="6"/>
        <v>3.9988730448691734</v>
      </c>
      <c r="J26" s="4">
        <v>5320</v>
      </c>
      <c r="K26" s="3">
        <f t="shared" si="7"/>
        <v>21.274004598704003</v>
      </c>
    </row>
    <row r="27" spans="1:11" x14ac:dyDescent="0.2">
      <c r="C27" t="s">
        <v>19</v>
      </c>
      <c r="D27" t="s">
        <v>21</v>
      </c>
      <c r="E27">
        <v>0</v>
      </c>
      <c r="F27">
        <f t="shared" si="4"/>
        <v>0</v>
      </c>
      <c r="G27">
        <v>330093</v>
      </c>
      <c r="H27" s="2">
        <f t="shared" si="5"/>
        <v>0</v>
      </c>
      <c r="I27" s="3">
        <f t="shared" si="6"/>
        <v>0</v>
      </c>
      <c r="J27" s="4">
        <v>520</v>
      </c>
      <c r="K27" s="3">
        <f t="shared" si="7"/>
        <v>0</v>
      </c>
    </row>
    <row r="28" spans="1:11" x14ac:dyDescent="0.2">
      <c r="C28" t="s">
        <v>19</v>
      </c>
      <c r="D28" t="s">
        <v>22</v>
      </c>
      <c r="E28">
        <v>0</v>
      </c>
      <c r="F28">
        <f t="shared" si="4"/>
        <v>0</v>
      </c>
      <c r="G28">
        <v>330093</v>
      </c>
      <c r="H28" s="2">
        <f t="shared" si="5"/>
        <v>0</v>
      </c>
      <c r="I28" s="3">
        <f t="shared" si="6"/>
        <v>0</v>
      </c>
      <c r="J28" s="4">
        <v>65000</v>
      </c>
      <c r="K28" s="3">
        <f t="shared" si="7"/>
        <v>0</v>
      </c>
    </row>
    <row r="29" spans="1:11" x14ac:dyDescent="0.2">
      <c r="C29" t="s">
        <v>19</v>
      </c>
      <c r="D29" t="s">
        <v>23</v>
      </c>
      <c r="E29">
        <v>0</v>
      </c>
      <c r="F29">
        <f t="shared" si="4"/>
        <v>0</v>
      </c>
      <c r="G29">
        <v>330093</v>
      </c>
      <c r="H29" s="2">
        <f t="shared" si="5"/>
        <v>0</v>
      </c>
      <c r="I29" s="3">
        <f t="shared" si="6"/>
        <v>0</v>
      </c>
      <c r="J29" s="4">
        <v>136800</v>
      </c>
      <c r="K29" s="3">
        <f t="shared" si="7"/>
        <v>0</v>
      </c>
    </row>
    <row r="30" spans="1:11" x14ac:dyDescent="0.2">
      <c r="C30" t="s">
        <v>24</v>
      </c>
      <c r="D30" t="s">
        <v>25</v>
      </c>
      <c r="E30">
        <v>0</v>
      </c>
      <c r="F30">
        <f t="shared" si="4"/>
        <v>0</v>
      </c>
      <c r="G30">
        <v>330093</v>
      </c>
      <c r="H30" s="2">
        <f t="shared" si="5"/>
        <v>0</v>
      </c>
      <c r="I30" s="3">
        <f t="shared" si="6"/>
        <v>0</v>
      </c>
      <c r="J30" s="4">
        <v>106000</v>
      </c>
      <c r="K30" s="3">
        <f t="shared" si="7"/>
        <v>0</v>
      </c>
    </row>
    <row r="31" spans="1:11" x14ac:dyDescent="0.2">
      <c r="C31" t="s">
        <v>26</v>
      </c>
      <c r="D31" t="s">
        <v>27</v>
      </c>
      <c r="E31">
        <v>0</v>
      </c>
      <c r="F31">
        <f t="shared" si="4"/>
        <v>0</v>
      </c>
      <c r="G31">
        <v>330093</v>
      </c>
      <c r="H31" s="2">
        <f t="shared" si="5"/>
        <v>0</v>
      </c>
      <c r="I31" s="3">
        <f t="shared" si="6"/>
        <v>0</v>
      </c>
      <c r="J31" s="4">
        <v>93200</v>
      </c>
      <c r="K31" s="3">
        <f t="shared" si="7"/>
        <v>0</v>
      </c>
    </row>
    <row r="32" spans="1:11" x14ac:dyDescent="0.2">
      <c r="C32" t="s">
        <v>26</v>
      </c>
      <c r="D32" t="s">
        <v>28</v>
      </c>
      <c r="E32">
        <v>0</v>
      </c>
      <c r="F32">
        <f t="shared" si="4"/>
        <v>0</v>
      </c>
      <c r="G32">
        <v>330093</v>
      </c>
      <c r="H32" s="2">
        <f t="shared" si="5"/>
        <v>0</v>
      </c>
      <c r="I32" s="3">
        <f t="shared" si="6"/>
        <v>0</v>
      </c>
      <c r="J32" s="4">
        <v>3752</v>
      </c>
      <c r="K32" s="3">
        <f t="shared" si="7"/>
        <v>0</v>
      </c>
    </row>
    <row r="33" spans="1:11" x14ac:dyDescent="0.2">
      <c r="C33" t="s">
        <v>29</v>
      </c>
      <c r="D33" t="s">
        <v>30</v>
      </c>
      <c r="E33">
        <v>5</v>
      </c>
      <c r="F33">
        <f t="shared" si="4"/>
        <v>600</v>
      </c>
      <c r="G33">
        <v>330093</v>
      </c>
      <c r="H33" s="2">
        <f t="shared" si="5"/>
        <v>1.8176695658496242E-3</v>
      </c>
      <c r="I33" s="3">
        <f t="shared" si="6"/>
        <v>1.8176695658496242</v>
      </c>
      <c r="J33" s="4">
        <v>65400</v>
      </c>
      <c r="K33" s="3">
        <f t="shared" si="7"/>
        <v>118.87558960656543</v>
      </c>
    </row>
    <row r="34" spans="1:11" x14ac:dyDescent="0.2">
      <c r="C34" t="s">
        <v>31</v>
      </c>
      <c r="D34" t="s">
        <v>32</v>
      </c>
      <c r="E34">
        <v>19875</v>
      </c>
      <c r="F34">
        <f t="shared" si="4"/>
        <v>2385000</v>
      </c>
      <c r="G34">
        <v>330093</v>
      </c>
      <c r="H34" s="2">
        <f t="shared" si="5"/>
        <v>7.2252365242522565</v>
      </c>
      <c r="I34" s="3">
        <f t="shared" si="6"/>
        <v>7225.2365242522565</v>
      </c>
      <c r="J34" s="4">
        <v>2629</v>
      </c>
      <c r="K34" s="3">
        <f t="shared" si="7"/>
        <v>18995.146822259183</v>
      </c>
    </row>
    <row r="35" spans="1:11" x14ac:dyDescent="0.2">
      <c r="B35" t="s">
        <v>35</v>
      </c>
      <c r="H35" s="2">
        <f>SUM(H20:H34)</f>
        <v>21.1362252456126</v>
      </c>
      <c r="I35" s="3">
        <f t="shared" si="6"/>
        <v>21136.225245612601</v>
      </c>
      <c r="K35" s="3">
        <f>SUM(K20:K34)</f>
        <v>359725.22107406094</v>
      </c>
    </row>
    <row r="36" spans="1:11" x14ac:dyDescent="0.2">
      <c r="H36" s="2"/>
      <c r="I36" s="3"/>
      <c r="K36" s="3"/>
    </row>
    <row r="38" spans="1:11" x14ac:dyDescent="0.2">
      <c r="A38" t="s">
        <v>0</v>
      </c>
      <c r="B38" t="s">
        <v>1</v>
      </c>
      <c r="C38" t="s">
        <v>2</v>
      </c>
      <c r="D38" t="s">
        <v>3</v>
      </c>
      <c r="E38" t="s">
        <v>4</v>
      </c>
      <c r="F38" t="s">
        <v>5</v>
      </c>
      <c r="G38" t="s">
        <v>6</v>
      </c>
      <c r="H38" t="s">
        <v>7</v>
      </c>
      <c r="I38" t="s">
        <v>8</v>
      </c>
      <c r="J38" t="s">
        <v>9</v>
      </c>
      <c r="K38" t="s">
        <v>58</v>
      </c>
    </row>
    <row r="39" spans="1:11" x14ac:dyDescent="0.2">
      <c r="A39" s="1">
        <v>44392</v>
      </c>
      <c r="B39" t="s">
        <v>10</v>
      </c>
      <c r="C39" t="s">
        <v>11</v>
      </c>
      <c r="D39" t="s">
        <v>12</v>
      </c>
      <c r="E39">
        <v>475</v>
      </c>
      <c r="F39">
        <f>E39*120</f>
        <v>57000</v>
      </c>
      <c r="G39">
        <v>1036490</v>
      </c>
      <c r="H39" s="2">
        <f>F39/G39</f>
        <v>5.4993294677227952E-2</v>
      </c>
      <c r="I39" s="3">
        <f>H39*1000</f>
        <v>54.993294677227951</v>
      </c>
      <c r="J39" s="4">
        <v>185020</v>
      </c>
      <c r="K39" s="3">
        <f>H39*J39</f>
        <v>10174.859381180715</v>
      </c>
    </row>
    <row r="40" spans="1:11" x14ac:dyDescent="0.2">
      <c r="C40" t="s">
        <v>13</v>
      </c>
      <c r="D40" t="s">
        <v>14</v>
      </c>
      <c r="F40">
        <f t="shared" ref="F40:F55" si="8">E40*120</f>
        <v>0</v>
      </c>
      <c r="G40">
        <v>1036490</v>
      </c>
      <c r="H40" s="2">
        <f t="shared" ref="H40:H55" si="9">F40/G40</f>
        <v>0</v>
      </c>
      <c r="I40" s="3">
        <f t="shared" ref="I40:I56" si="10">H40*1000</f>
        <v>0</v>
      </c>
      <c r="J40">
        <v>2900</v>
      </c>
      <c r="K40" s="3">
        <f t="shared" ref="K40:K55" si="11">H40*J40</f>
        <v>0</v>
      </c>
    </row>
    <row r="41" spans="1:11" x14ac:dyDescent="0.2">
      <c r="C41" t="s">
        <v>13</v>
      </c>
      <c r="D41" t="s">
        <v>15</v>
      </c>
      <c r="E41">
        <v>2850</v>
      </c>
      <c r="F41">
        <f t="shared" si="8"/>
        <v>342000</v>
      </c>
      <c r="G41">
        <v>1036490</v>
      </c>
      <c r="H41" s="2">
        <f t="shared" si="9"/>
        <v>0.32995976806336769</v>
      </c>
      <c r="I41" s="3">
        <f t="shared" si="10"/>
        <v>329.95976806336768</v>
      </c>
      <c r="J41">
        <v>3730</v>
      </c>
      <c r="K41" s="3">
        <f t="shared" si="11"/>
        <v>1230.7499348763615</v>
      </c>
    </row>
    <row r="42" spans="1:11" x14ac:dyDescent="0.2">
      <c r="C42" t="s">
        <v>13</v>
      </c>
      <c r="D42" t="s">
        <v>16</v>
      </c>
      <c r="E42">
        <v>50</v>
      </c>
      <c r="F42">
        <f t="shared" si="8"/>
        <v>6000</v>
      </c>
      <c r="G42">
        <v>1036490</v>
      </c>
      <c r="H42" s="2">
        <f t="shared" si="9"/>
        <v>5.788767860760837E-3</v>
      </c>
      <c r="I42" s="3">
        <f t="shared" si="10"/>
        <v>5.7887678607608368</v>
      </c>
      <c r="J42" s="4">
        <v>63600</v>
      </c>
      <c r="K42" s="3">
        <f t="shared" si="11"/>
        <v>368.16563594438924</v>
      </c>
    </row>
    <row r="43" spans="1:11" x14ac:dyDescent="0.2">
      <c r="C43" t="s">
        <v>13</v>
      </c>
      <c r="D43" t="s">
        <v>17</v>
      </c>
      <c r="E43">
        <v>300</v>
      </c>
      <c r="F43">
        <f t="shared" si="8"/>
        <v>36000</v>
      </c>
      <c r="G43">
        <v>1036490</v>
      </c>
      <c r="H43" s="2">
        <f t="shared" si="9"/>
        <v>3.473260716456502E-2</v>
      </c>
      <c r="I43" s="3">
        <f t="shared" si="10"/>
        <v>34.732607164565017</v>
      </c>
      <c r="J43" s="4">
        <v>85250</v>
      </c>
      <c r="K43" s="3">
        <f t="shared" si="11"/>
        <v>2960.9547607791678</v>
      </c>
    </row>
    <row r="44" spans="1:11" x14ac:dyDescent="0.2">
      <c r="C44" t="s">
        <v>13</v>
      </c>
      <c r="D44" t="s">
        <v>18</v>
      </c>
      <c r="E44">
        <v>0</v>
      </c>
      <c r="F44">
        <f t="shared" si="8"/>
        <v>0</v>
      </c>
      <c r="G44">
        <v>1036490</v>
      </c>
      <c r="H44" s="2">
        <f t="shared" si="9"/>
        <v>0</v>
      </c>
      <c r="I44" s="3">
        <f t="shared" si="10"/>
        <v>0</v>
      </c>
      <c r="J44" s="4">
        <v>520</v>
      </c>
      <c r="K44" s="3">
        <f t="shared" si="11"/>
        <v>0</v>
      </c>
    </row>
    <row r="45" spans="1:11" x14ac:dyDescent="0.2">
      <c r="C45" t="s">
        <v>19</v>
      </c>
      <c r="D45" t="s">
        <v>20</v>
      </c>
      <c r="E45">
        <v>2</v>
      </c>
      <c r="F45">
        <f t="shared" si="8"/>
        <v>240</v>
      </c>
      <c r="G45">
        <v>1036490</v>
      </c>
      <c r="H45" s="2">
        <f t="shared" si="9"/>
        <v>2.3155071443043348E-4</v>
      </c>
      <c r="I45" s="3">
        <f t="shared" si="10"/>
        <v>0.23155071443043349</v>
      </c>
      <c r="J45" s="4">
        <v>5320</v>
      </c>
      <c r="K45" s="3">
        <f t="shared" si="11"/>
        <v>1.2318498007699061</v>
      </c>
    </row>
    <row r="46" spans="1:11" x14ac:dyDescent="0.2">
      <c r="C46" t="s">
        <v>19</v>
      </c>
      <c r="D46" t="s">
        <v>21</v>
      </c>
      <c r="E46">
        <v>200</v>
      </c>
      <c r="F46">
        <f t="shared" si="8"/>
        <v>24000</v>
      </c>
      <c r="G46">
        <v>1036490</v>
      </c>
      <c r="H46" s="2">
        <f t="shared" si="9"/>
        <v>2.3155071443043348E-2</v>
      </c>
      <c r="I46" s="3">
        <f t="shared" si="10"/>
        <v>23.155071443043347</v>
      </c>
      <c r="J46" s="4">
        <v>520</v>
      </c>
      <c r="K46" s="3">
        <f t="shared" si="11"/>
        <v>12.04063715038254</v>
      </c>
    </row>
    <row r="47" spans="1:11" x14ac:dyDescent="0.2">
      <c r="C47" t="s">
        <v>19</v>
      </c>
      <c r="D47" t="s">
        <v>22</v>
      </c>
      <c r="E47">
        <v>0</v>
      </c>
      <c r="F47">
        <f t="shared" si="8"/>
        <v>0</v>
      </c>
      <c r="G47">
        <v>1036490</v>
      </c>
      <c r="H47" s="2">
        <f t="shared" si="9"/>
        <v>0</v>
      </c>
      <c r="I47" s="3">
        <f t="shared" si="10"/>
        <v>0</v>
      </c>
      <c r="J47" s="4">
        <v>65000</v>
      </c>
      <c r="K47" s="3">
        <f t="shared" si="11"/>
        <v>0</v>
      </c>
    </row>
    <row r="48" spans="1:11" x14ac:dyDescent="0.2">
      <c r="C48" t="s">
        <v>19</v>
      </c>
      <c r="D48" t="s">
        <v>23</v>
      </c>
      <c r="E48">
        <v>0</v>
      </c>
      <c r="F48">
        <f t="shared" si="8"/>
        <v>0</v>
      </c>
      <c r="G48">
        <v>1036490</v>
      </c>
      <c r="H48" s="2">
        <f t="shared" si="9"/>
        <v>0</v>
      </c>
      <c r="I48" s="3">
        <f t="shared" si="10"/>
        <v>0</v>
      </c>
      <c r="J48" s="4">
        <v>136800</v>
      </c>
      <c r="K48" s="3">
        <f t="shared" si="11"/>
        <v>0</v>
      </c>
    </row>
    <row r="49" spans="1:11" x14ac:dyDescent="0.2">
      <c r="C49" t="s">
        <v>24</v>
      </c>
      <c r="D49" t="s">
        <v>25</v>
      </c>
      <c r="E49">
        <v>0</v>
      </c>
      <c r="F49">
        <f t="shared" si="8"/>
        <v>0</v>
      </c>
      <c r="G49">
        <v>1036490</v>
      </c>
      <c r="H49" s="2">
        <f t="shared" si="9"/>
        <v>0</v>
      </c>
      <c r="I49" s="3">
        <f t="shared" si="10"/>
        <v>0</v>
      </c>
      <c r="J49" s="4">
        <v>106000</v>
      </c>
      <c r="K49" s="3">
        <f t="shared" si="11"/>
        <v>0</v>
      </c>
    </row>
    <row r="50" spans="1:11" x14ac:dyDescent="0.2">
      <c r="C50" t="s">
        <v>26</v>
      </c>
      <c r="D50" t="s">
        <v>27</v>
      </c>
      <c r="E50">
        <v>2</v>
      </c>
      <c r="F50">
        <f t="shared" si="8"/>
        <v>240</v>
      </c>
      <c r="G50">
        <v>1036490</v>
      </c>
      <c r="H50" s="2">
        <f t="shared" si="9"/>
        <v>2.3155071443043348E-4</v>
      </c>
      <c r="I50" s="3">
        <f t="shared" si="10"/>
        <v>0.23155071443043349</v>
      </c>
      <c r="J50" s="4">
        <v>93200</v>
      </c>
      <c r="K50" s="3">
        <f t="shared" si="11"/>
        <v>21.580526584916399</v>
      </c>
    </row>
    <row r="51" spans="1:11" x14ac:dyDescent="0.2">
      <c r="C51" t="s">
        <v>26</v>
      </c>
      <c r="D51" t="s">
        <v>28</v>
      </c>
      <c r="E51">
        <v>0</v>
      </c>
      <c r="F51">
        <f t="shared" si="8"/>
        <v>0</v>
      </c>
      <c r="G51">
        <v>1036490</v>
      </c>
      <c r="H51" s="2">
        <f t="shared" si="9"/>
        <v>0</v>
      </c>
      <c r="I51" s="3">
        <f t="shared" si="10"/>
        <v>0</v>
      </c>
      <c r="J51" s="4">
        <v>3752</v>
      </c>
      <c r="K51" s="3">
        <f t="shared" si="11"/>
        <v>0</v>
      </c>
    </row>
    <row r="52" spans="1:11" x14ac:dyDescent="0.2">
      <c r="C52" t="s">
        <v>38</v>
      </c>
      <c r="D52" t="s">
        <v>39</v>
      </c>
      <c r="E52">
        <v>50</v>
      </c>
      <c r="F52">
        <f t="shared" si="8"/>
        <v>6000</v>
      </c>
      <c r="G52">
        <v>1036490</v>
      </c>
      <c r="H52" s="2">
        <f t="shared" si="9"/>
        <v>5.788767860760837E-3</v>
      </c>
      <c r="I52" s="3">
        <f t="shared" si="10"/>
        <v>5.7887678607608368</v>
      </c>
      <c r="J52" s="4">
        <v>650650</v>
      </c>
      <c r="K52" s="3">
        <f t="shared" si="11"/>
        <v>3766.4618086040387</v>
      </c>
    </row>
    <row r="53" spans="1:11" x14ac:dyDescent="0.2">
      <c r="C53" t="s">
        <v>29</v>
      </c>
      <c r="D53" t="s">
        <v>30</v>
      </c>
      <c r="E53">
        <v>4</v>
      </c>
      <c r="F53">
        <f t="shared" si="8"/>
        <v>480</v>
      </c>
      <c r="G53">
        <v>1036490</v>
      </c>
      <c r="H53" s="2">
        <f t="shared" si="9"/>
        <v>4.6310142886086695E-4</v>
      </c>
      <c r="I53" s="3">
        <f t="shared" si="10"/>
        <v>0.46310142886086697</v>
      </c>
      <c r="J53" s="4">
        <v>65500</v>
      </c>
      <c r="K53" s="3">
        <f t="shared" si="11"/>
        <v>30.333143590386786</v>
      </c>
    </row>
    <row r="54" spans="1:11" x14ac:dyDescent="0.2">
      <c r="C54" t="s">
        <v>31</v>
      </c>
      <c r="D54" t="s">
        <v>32</v>
      </c>
      <c r="E54">
        <v>75</v>
      </c>
      <c r="F54">
        <f t="shared" si="8"/>
        <v>9000</v>
      </c>
      <c r="G54">
        <v>1036490</v>
      </c>
      <c r="H54" s="2">
        <f t="shared" si="9"/>
        <v>8.683151791141255E-3</v>
      </c>
      <c r="I54" s="3">
        <f t="shared" si="10"/>
        <v>8.6831517911412543</v>
      </c>
      <c r="J54" s="4">
        <v>2629</v>
      </c>
      <c r="K54" s="3">
        <f t="shared" si="11"/>
        <v>22.828006058910358</v>
      </c>
    </row>
    <row r="55" spans="1:11" x14ac:dyDescent="0.2">
      <c r="C55" t="s">
        <v>36</v>
      </c>
      <c r="D55" t="s">
        <v>37</v>
      </c>
      <c r="E55">
        <v>75</v>
      </c>
      <c r="F55">
        <f t="shared" si="8"/>
        <v>9000</v>
      </c>
      <c r="G55">
        <v>1036490</v>
      </c>
      <c r="H55" s="2">
        <f t="shared" si="9"/>
        <v>8.683151791141255E-3</v>
      </c>
      <c r="I55" s="3">
        <f t="shared" si="10"/>
        <v>8.6831517911412543</v>
      </c>
      <c r="J55" s="4">
        <v>5320</v>
      </c>
      <c r="K55" s="3">
        <f t="shared" si="11"/>
        <v>46.194367528871474</v>
      </c>
    </row>
    <row r="56" spans="1:11" x14ac:dyDescent="0.2">
      <c r="H56" s="2">
        <f>SUM(H39:H55)</f>
        <v>0.47271078350972989</v>
      </c>
      <c r="I56" s="3">
        <f t="shared" si="10"/>
        <v>472.71078350972988</v>
      </c>
      <c r="K56" s="3">
        <f>SUM(K39:K55)</f>
        <v>18635.400052098907</v>
      </c>
    </row>
    <row r="59" spans="1:11" x14ac:dyDescent="0.2">
      <c r="A59" t="s">
        <v>0</v>
      </c>
      <c r="B59" t="s">
        <v>1</v>
      </c>
      <c r="C59" t="s">
        <v>2</v>
      </c>
      <c r="D59" t="s">
        <v>3</v>
      </c>
      <c r="E59" t="s">
        <v>4</v>
      </c>
      <c r="F59" t="s">
        <v>5</v>
      </c>
      <c r="G59" t="s">
        <v>6</v>
      </c>
      <c r="H59" t="s">
        <v>7</v>
      </c>
      <c r="I59" t="s">
        <v>8</v>
      </c>
      <c r="J59" t="s">
        <v>9</v>
      </c>
      <c r="K59" t="s">
        <v>58</v>
      </c>
    </row>
    <row r="60" spans="1:11" x14ac:dyDescent="0.2">
      <c r="A60" s="1">
        <v>44392</v>
      </c>
      <c r="B60" t="s">
        <v>34</v>
      </c>
      <c r="C60" t="s">
        <v>11</v>
      </c>
      <c r="D60" t="s">
        <v>12</v>
      </c>
      <c r="E60">
        <v>150</v>
      </c>
      <c r="F60">
        <f>E60*120</f>
        <v>18000</v>
      </c>
      <c r="G60">
        <v>363102</v>
      </c>
      <c r="H60" s="2">
        <f>F60/G60</f>
        <v>4.9572847299106035E-2</v>
      </c>
      <c r="I60" s="3">
        <f>H60*1000</f>
        <v>49.572847299106037</v>
      </c>
      <c r="J60" s="4">
        <v>136800</v>
      </c>
      <c r="K60" s="3">
        <f>H60*J60</f>
        <v>6781.5655105177057</v>
      </c>
    </row>
    <row r="61" spans="1:11" x14ac:dyDescent="0.2">
      <c r="C61" t="s">
        <v>13</v>
      </c>
      <c r="D61" t="s">
        <v>14</v>
      </c>
      <c r="E61">
        <v>0</v>
      </c>
      <c r="F61">
        <f t="shared" ref="F61:F76" si="12">E61*120</f>
        <v>0</v>
      </c>
      <c r="G61">
        <v>363102</v>
      </c>
      <c r="H61" s="2">
        <f t="shared" ref="H61:H76" si="13">F61/G61</f>
        <v>0</v>
      </c>
      <c r="I61" s="3">
        <f t="shared" ref="I61:I77" si="14">H61*1000</f>
        <v>0</v>
      </c>
      <c r="J61">
        <v>2900</v>
      </c>
      <c r="K61" s="3">
        <f t="shared" ref="K61:K76" si="15">H61*J61</f>
        <v>0</v>
      </c>
    </row>
    <row r="62" spans="1:11" x14ac:dyDescent="0.2">
      <c r="C62" t="s">
        <v>13</v>
      </c>
      <c r="D62" t="s">
        <v>15</v>
      </c>
      <c r="E62">
        <v>75</v>
      </c>
      <c r="F62">
        <f t="shared" si="12"/>
        <v>9000</v>
      </c>
      <c r="G62">
        <v>363102</v>
      </c>
      <c r="H62" s="2">
        <f t="shared" si="13"/>
        <v>2.4786423649553017E-2</v>
      </c>
      <c r="I62" s="3">
        <f t="shared" si="14"/>
        <v>24.786423649553019</v>
      </c>
      <c r="J62">
        <v>3730</v>
      </c>
      <c r="K62" s="3">
        <f t="shared" si="15"/>
        <v>92.453360212832749</v>
      </c>
    </row>
    <row r="63" spans="1:11" x14ac:dyDescent="0.2">
      <c r="C63" t="s">
        <v>13</v>
      </c>
      <c r="D63" t="s">
        <v>16</v>
      </c>
      <c r="E63">
        <v>8</v>
      </c>
      <c r="F63">
        <f t="shared" si="12"/>
        <v>960</v>
      </c>
      <c r="G63">
        <v>363102</v>
      </c>
      <c r="H63" s="2">
        <f t="shared" si="13"/>
        <v>2.6438851892856552E-3</v>
      </c>
      <c r="I63" s="3">
        <f t="shared" si="14"/>
        <v>2.6438851892856552</v>
      </c>
      <c r="J63" s="4">
        <v>63600</v>
      </c>
      <c r="K63" s="3">
        <f t="shared" si="15"/>
        <v>168.15109803856768</v>
      </c>
    </row>
    <row r="64" spans="1:11" x14ac:dyDescent="0.2">
      <c r="C64" t="s">
        <v>13</v>
      </c>
      <c r="D64" t="s">
        <v>17</v>
      </c>
      <c r="E64">
        <v>550</v>
      </c>
      <c r="F64">
        <f t="shared" si="12"/>
        <v>66000</v>
      </c>
      <c r="G64">
        <v>363102</v>
      </c>
      <c r="H64" s="2">
        <f t="shared" si="13"/>
        <v>0.18176710676338881</v>
      </c>
      <c r="I64" s="3">
        <f t="shared" si="14"/>
        <v>181.7671067633888</v>
      </c>
      <c r="J64" s="4">
        <v>63250</v>
      </c>
      <c r="K64" s="3">
        <f t="shared" si="15"/>
        <v>11496.769502784342</v>
      </c>
    </row>
    <row r="65" spans="1:11" x14ac:dyDescent="0.2">
      <c r="C65" t="s">
        <v>13</v>
      </c>
      <c r="D65" t="s">
        <v>18</v>
      </c>
      <c r="E65">
        <v>0</v>
      </c>
      <c r="F65">
        <f t="shared" si="12"/>
        <v>0</v>
      </c>
      <c r="G65">
        <v>363102</v>
      </c>
      <c r="H65" s="2">
        <f t="shared" si="13"/>
        <v>0</v>
      </c>
      <c r="I65" s="3">
        <f t="shared" si="14"/>
        <v>0</v>
      </c>
      <c r="J65" s="4">
        <v>520</v>
      </c>
      <c r="K65" s="3">
        <f t="shared" si="15"/>
        <v>0</v>
      </c>
    </row>
    <row r="66" spans="1:11" x14ac:dyDescent="0.2">
      <c r="C66" t="s">
        <v>19</v>
      </c>
      <c r="D66" t="s">
        <v>20</v>
      </c>
      <c r="E66">
        <v>2</v>
      </c>
      <c r="F66">
        <f t="shared" si="12"/>
        <v>240</v>
      </c>
      <c r="G66">
        <v>363102</v>
      </c>
      <c r="H66" s="2">
        <f t="shared" si="13"/>
        <v>6.609712973214138E-4</v>
      </c>
      <c r="I66" s="3">
        <f t="shared" si="14"/>
        <v>0.6609712973214138</v>
      </c>
      <c r="J66" s="4">
        <v>5320</v>
      </c>
      <c r="K66" s="3">
        <f t="shared" si="15"/>
        <v>3.5163673017499213</v>
      </c>
    </row>
    <row r="67" spans="1:11" x14ac:dyDescent="0.2">
      <c r="C67" t="s">
        <v>19</v>
      </c>
      <c r="D67" t="s">
        <v>21</v>
      </c>
      <c r="E67">
        <v>100</v>
      </c>
      <c r="F67">
        <f t="shared" si="12"/>
        <v>12000</v>
      </c>
      <c r="G67">
        <v>363102</v>
      </c>
      <c r="H67" s="2">
        <f t="shared" si="13"/>
        <v>3.304856486607069E-2</v>
      </c>
      <c r="I67" s="3">
        <f t="shared" si="14"/>
        <v>33.048564866070691</v>
      </c>
      <c r="J67" s="4">
        <v>520</v>
      </c>
      <c r="K67" s="3">
        <f t="shared" si="15"/>
        <v>17.185253730356759</v>
      </c>
    </row>
    <row r="68" spans="1:11" x14ac:dyDescent="0.2">
      <c r="C68" t="s">
        <v>19</v>
      </c>
      <c r="D68" t="s">
        <v>22</v>
      </c>
      <c r="E68">
        <v>0</v>
      </c>
      <c r="F68">
        <f t="shared" si="12"/>
        <v>0</v>
      </c>
      <c r="G68">
        <v>363102</v>
      </c>
      <c r="H68" s="2">
        <f t="shared" si="13"/>
        <v>0</v>
      </c>
      <c r="I68" s="3">
        <f t="shared" si="14"/>
        <v>0</v>
      </c>
      <c r="J68" s="4">
        <v>65000</v>
      </c>
      <c r="K68" s="3">
        <f t="shared" si="15"/>
        <v>0</v>
      </c>
    </row>
    <row r="69" spans="1:11" x14ac:dyDescent="0.2">
      <c r="C69" t="s">
        <v>19</v>
      </c>
      <c r="D69" t="s">
        <v>23</v>
      </c>
      <c r="E69">
        <v>1</v>
      </c>
      <c r="F69">
        <f t="shared" si="12"/>
        <v>120</v>
      </c>
      <c r="G69">
        <v>363102</v>
      </c>
      <c r="H69" s="2">
        <f t="shared" si="13"/>
        <v>3.304856486607069E-4</v>
      </c>
      <c r="I69" s="3">
        <f t="shared" si="14"/>
        <v>0.3304856486607069</v>
      </c>
      <c r="J69" s="4">
        <v>136800</v>
      </c>
      <c r="K69" s="3">
        <f t="shared" si="15"/>
        <v>45.2104367367847</v>
      </c>
    </row>
    <row r="70" spans="1:11" x14ac:dyDescent="0.2">
      <c r="C70" t="s">
        <v>24</v>
      </c>
      <c r="D70" t="s">
        <v>25</v>
      </c>
      <c r="E70">
        <v>0</v>
      </c>
      <c r="F70">
        <f t="shared" si="12"/>
        <v>0</v>
      </c>
      <c r="G70">
        <v>363102</v>
      </c>
      <c r="H70" s="2">
        <f t="shared" si="13"/>
        <v>0</v>
      </c>
      <c r="I70" s="3">
        <f t="shared" si="14"/>
        <v>0</v>
      </c>
      <c r="J70" s="4">
        <v>106000</v>
      </c>
      <c r="K70" s="3">
        <f t="shared" si="15"/>
        <v>0</v>
      </c>
    </row>
    <row r="71" spans="1:11" x14ac:dyDescent="0.2">
      <c r="C71" t="s">
        <v>26</v>
      </c>
      <c r="D71" t="s">
        <v>27</v>
      </c>
      <c r="E71">
        <v>0</v>
      </c>
      <c r="F71">
        <f t="shared" si="12"/>
        <v>0</v>
      </c>
      <c r="G71">
        <v>363102</v>
      </c>
      <c r="H71" s="2">
        <f t="shared" si="13"/>
        <v>0</v>
      </c>
      <c r="I71" s="3">
        <f t="shared" si="14"/>
        <v>0</v>
      </c>
      <c r="J71" s="4">
        <v>93200</v>
      </c>
      <c r="K71" s="3">
        <f t="shared" si="15"/>
        <v>0</v>
      </c>
    </row>
    <row r="72" spans="1:11" x14ac:dyDescent="0.2">
      <c r="C72" t="s">
        <v>26</v>
      </c>
      <c r="D72" t="s">
        <v>28</v>
      </c>
      <c r="E72">
        <v>0</v>
      </c>
      <c r="F72">
        <f t="shared" si="12"/>
        <v>0</v>
      </c>
      <c r="G72">
        <v>363102</v>
      </c>
      <c r="H72" s="2">
        <f t="shared" si="13"/>
        <v>0</v>
      </c>
      <c r="I72" s="3">
        <f t="shared" si="14"/>
        <v>0</v>
      </c>
      <c r="J72" s="4">
        <v>3752</v>
      </c>
      <c r="K72" s="3">
        <f t="shared" si="15"/>
        <v>0</v>
      </c>
    </row>
    <row r="73" spans="1:11" x14ac:dyDescent="0.2">
      <c r="C73" t="s">
        <v>38</v>
      </c>
      <c r="D73" t="s">
        <v>39</v>
      </c>
      <c r="E73">
        <v>60</v>
      </c>
      <c r="F73">
        <f t="shared" si="12"/>
        <v>7200</v>
      </c>
      <c r="G73">
        <v>363102</v>
      </c>
      <c r="H73" s="2">
        <f t="shared" si="13"/>
        <v>1.9829138919642414E-2</v>
      </c>
      <c r="I73" s="3">
        <f t="shared" si="14"/>
        <v>19.829138919642414</v>
      </c>
      <c r="J73" s="4">
        <v>553810</v>
      </c>
      <c r="K73" s="3">
        <f t="shared" si="15"/>
        <v>10981.575425087165</v>
      </c>
    </row>
    <row r="74" spans="1:11" x14ac:dyDescent="0.2">
      <c r="C74" t="s">
        <v>29</v>
      </c>
      <c r="D74" t="s">
        <v>30</v>
      </c>
      <c r="E74">
        <v>1</v>
      </c>
      <c r="F74">
        <f t="shared" si="12"/>
        <v>120</v>
      </c>
      <c r="G74">
        <v>363102</v>
      </c>
      <c r="H74" s="2">
        <f t="shared" si="13"/>
        <v>3.304856486607069E-4</v>
      </c>
      <c r="I74" s="3">
        <f t="shared" si="14"/>
        <v>0.3304856486607069</v>
      </c>
      <c r="J74" s="4">
        <v>65500</v>
      </c>
      <c r="K74" s="3">
        <f t="shared" si="15"/>
        <v>21.646809987276303</v>
      </c>
    </row>
    <row r="75" spans="1:11" x14ac:dyDescent="0.2">
      <c r="C75" t="s">
        <v>31</v>
      </c>
      <c r="D75" t="s">
        <v>32</v>
      </c>
      <c r="E75">
        <v>10</v>
      </c>
      <c r="F75">
        <f t="shared" si="12"/>
        <v>1200</v>
      </c>
      <c r="G75">
        <v>363102</v>
      </c>
      <c r="H75" s="2">
        <f t="shared" si="13"/>
        <v>3.304856486607069E-3</v>
      </c>
      <c r="I75" s="3">
        <f t="shared" si="14"/>
        <v>3.3048564866070689</v>
      </c>
      <c r="J75" s="4">
        <v>2629</v>
      </c>
      <c r="K75" s="3">
        <f t="shared" si="15"/>
        <v>8.6884677032899837</v>
      </c>
    </row>
    <row r="76" spans="1:11" x14ac:dyDescent="0.2">
      <c r="C76" t="s">
        <v>36</v>
      </c>
      <c r="D76" t="s">
        <v>37</v>
      </c>
      <c r="E76">
        <v>75</v>
      </c>
      <c r="F76">
        <f t="shared" si="12"/>
        <v>9000</v>
      </c>
      <c r="G76">
        <v>363102</v>
      </c>
      <c r="H76" s="2">
        <f t="shared" si="13"/>
        <v>2.4786423649553017E-2</v>
      </c>
      <c r="I76" s="3">
        <f t="shared" si="14"/>
        <v>24.786423649553019</v>
      </c>
      <c r="J76" s="4">
        <v>5320</v>
      </c>
      <c r="K76" s="3">
        <f t="shared" si="15"/>
        <v>131.86377381562204</v>
      </c>
    </row>
    <row r="77" spans="1:11" x14ac:dyDescent="0.2">
      <c r="B77" t="s">
        <v>35</v>
      </c>
      <c r="H77" s="2">
        <f>SUM(H60:H76)</f>
        <v>0.34106118941784958</v>
      </c>
      <c r="I77" s="3">
        <f t="shared" si="14"/>
        <v>341.06118941784956</v>
      </c>
      <c r="K77" s="3">
        <f>SUM(K60:K76)</f>
        <v>29748.626005915692</v>
      </c>
    </row>
    <row r="80" spans="1:11" x14ac:dyDescent="0.2">
      <c r="A80" t="s">
        <v>0</v>
      </c>
      <c r="B80" t="s">
        <v>1</v>
      </c>
      <c r="C80" t="s">
        <v>2</v>
      </c>
      <c r="D80" t="s">
        <v>3</v>
      </c>
      <c r="E80" t="s">
        <v>4</v>
      </c>
      <c r="F80" t="s">
        <v>5</v>
      </c>
      <c r="G80" t="s">
        <v>6</v>
      </c>
      <c r="H80" t="s">
        <v>7</v>
      </c>
      <c r="I80" t="s">
        <v>8</v>
      </c>
      <c r="J80" t="s">
        <v>9</v>
      </c>
      <c r="K80" t="s">
        <v>58</v>
      </c>
    </row>
    <row r="81" spans="1:11" x14ac:dyDescent="0.2">
      <c r="A81" s="1">
        <v>44461</v>
      </c>
      <c r="B81" t="s">
        <v>10</v>
      </c>
      <c r="C81" s="5" t="s">
        <v>11</v>
      </c>
      <c r="D81" s="5" t="s">
        <v>40</v>
      </c>
      <c r="E81">
        <v>750</v>
      </c>
      <c r="F81">
        <f>E81*120</f>
        <v>90000</v>
      </c>
      <c r="G81">
        <v>858241</v>
      </c>
      <c r="H81" s="2">
        <f>F81/G81</f>
        <v>0.10486564962522182</v>
      </c>
      <c r="I81" s="3">
        <f>H81*1000</f>
        <v>104.86564962522182</v>
      </c>
      <c r="J81" s="4">
        <v>170020</v>
      </c>
      <c r="K81" s="3">
        <f>H81*J81</f>
        <v>17829.257749280216</v>
      </c>
    </row>
    <row r="82" spans="1:11" x14ac:dyDescent="0.2">
      <c r="C82" s="5" t="s">
        <v>11</v>
      </c>
      <c r="D82" s="5" t="s">
        <v>41</v>
      </c>
      <c r="E82">
        <v>75</v>
      </c>
      <c r="F82">
        <f t="shared" ref="F82:F97" si="16">E82*120</f>
        <v>9000</v>
      </c>
      <c r="G82">
        <v>858241</v>
      </c>
      <c r="H82" s="2">
        <f t="shared" ref="H82:H97" si="17">F82/G82</f>
        <v>1.0486564962522182E-2</v>
      </c>
      <c r="I82" s="3">
        <f t="shared" ref="I82:I98" si="18">H82*1000</f>
        <v>10.486564962522182</v>
      </c>
      <c r="J82">
        <v>2900</v>
      </c>
      <c r="K82" s="3">
        <f t="shared" ref="K82:K97" si="19">H82*J82</f>
        <v>30.411038391314328</v>
      </c>
    </row>
    <row r="83" spans="1:11" x14ac:dyDescent="0.2">
      <c r="C83" s="5" t="s">
        <v>11</v>
      </c>
      <c r="D83" s="5" t="s">
        <v>42</v>
      </c>
      <c r="E83">
        <v>450</v>
      </c>
      <c r="F83">
        <f t="shared" si="16"/>
        <v>54000</v>
      </c>
      <c r="G83">
        <v>858241</v>
      </c>
      <c r="H83" s="2">
        <f t="shared" si="17"/>
        <v>6.2919389775133089E-2</v>
      </c>
      <c r="I83" s="3">
        <f t="shared" si="18"/>
        <v>62.919389775133091</v>
      </c>
      <c r="J83">
        <v>3730</v>
      </c>
      <c r="K83" s="3">
        <f t="shared" si="19"/>
        <v>234.68932386124641</v>
      </c>
    </row>
    <row r="84" spans="1:11" x14ac:dyDescent="0.2">
      <c r="C84" s="5" t="s">
        <v>11</v>
      </c>
      <c r="D84" s="5" t="s">
        <v>43</v>
      </c>
      <c r="E84">
        <v>0</v>
      </c>
      <c r="F84">
        <f t="shared" si="16"/>
        <v>0</v>
      </c>
      <c r="G84">
        <v>858241</v>
      </c>
      <c r="H84" s="2">
        <f t="shared" si="17"/>
        <v>0</v>
      </c>
      <c r="I84" s="3">
        <f t="shared" si="18"/>
        <v>0</v>
      </c>
      <c r="J84" s="4">
        <v>63600</v>
      </c>
      <c r="K84" s="3">
        <f t="shared" si="19"/>
        <v>0</v>
      </c>
    </row>
    <row r="85" spans="1:11" x14ac:dyDescent="0.2">
      <c r="C85" s="5" t="s">
        <v>11</v>
      </c>
      <c r="D85" s="5" t="s">
        <v>44</v>
      </c>
      <c r="E85">
        <v>175</v>
      </c>
      <c r="F85">
        <f t="shared" si="16"/>
        <v>21000</v>
      </c>
      <c r="G85">
        <v>858241</v>
      </c>
      <c r="H85" s="2">
        <f t="shared" si="17"/>
        <v>2.4468651579218424E-2</v>
      </c>
      <c r="I85" s="3">
        <f t="shared" si="18"/>
        <v>24.468651579218424</v>
      </c>
      <c r="J85" s="4">
        <v>88060</v>
      </c>
      <c r="K85" s="3">
        <f t="shared" si="19"/>
        <v>2154.7094580659746</v>
      </c>
    </row>
    <row r="86" spans="1:11" x14ac:dyDescent="0.2">
      <c r="C86" s="5" t="s">
        <v>11</v>
      </c>
      <c r="D86" s="5" t="s">
        <v>45</v>
      </c>
      <c r="E86">
        <v>50</v>
      </c>
      <c r="F86">
        <f t="shared" si="16"/>
        <v>6000</v>
      </c>
      <c r="G86">
        <v>858241</v>
      </c>
      <c r="H86" s="2">
        <f t="shared" si="17"/>
        <v>6.9910433083481211E-3</v>
      </c>
      <c r="I86" s="3">
        <f t="shared" si="18"/>
        <v>6.9910433083481207</v>
      </c>
      <c r="J86" s="4">
        <v>520</v>
      </c>
      <c r="K86" s="3">
        <f t="shared" si="19"/>
        <v>3.6353425203410228</v>
      </c>
    </row>
    <row r="87" spans="1:11" x14ac:dyDescent="0.2">
      <c r="C87" s="5" t="s">
        <v>46</v>
      </c>
      <c r="D87" s="5" t="s">
        <v>47</v>
      </c>
      <c r="E87">
        <v>5</v>
      </c>
      <c r="F87">
        <f t="shared" si="16"/>
        <v>600</v>
      </c>
      <c r="G87">
        <v>858241</v>
      </c>
      <c r="H87" s="2">
        <f t="shared" si="17"/>
        <v>6.9910433083481211E-4</v>
      </c>
      <c r="I87" s="3">
        <f t="shared" si="18"/>
        <v>0.69910433083481216</v>
      </c>
      <c r="J87" s="4">
        <v>5320</v>
      </c>
      <c r="K87" s="3">
        <f t="shared" si="19"/>
        <v>3.7192350400412004</v>
      </c>
    </row>
    <row r="88" spans="1:11" x14ac:dyDescent="0.2">
      <c r="C88" s="5" t="s">
        <v>46</v>
      </c>
      <c r="D88" s="5" t="s">
        <v>48</v>
      </c>
      <c r="E88">
        <v>0</v>
      </c>
      <c r="F88">
        <f t="shared" si="16"/>
        <v>0</v>
      </c>
      <c r="G88">
        <v>858241</v>
      </c>
      <c r="H88" s="2">
        <f t="shared" si="17"/>
        <v>0</v>
      </c>
      <c r="I88" s="3">
        <f t="shared" si="18"/>
        <v>0</v>
      </c>
      <c r="J88" s="4">
        <v>520</v>
      </c>
      <c r="K88" s="3">
        <f t="shared" si="19"/>
        <v>0</v>
      </c>
    </row>
    <row r="89" spans="1:11" x14ac:dyDescent="0.2">
      <c r="C89" s="5" t="s">
        <v>46</v>
      </c>
      <c r="D89" s="5" t="s">
        <v>57</v>
      </c>
      <c r="E89">
        <v>1</v>
      </c>
      <c r="F89">
        <f t="shared" si="16"/>
        <v>120</v>
      </c>
      <c r="G89">
        <v>858241</v>
      </c>
      <c r="H89" s="2">
        <f t="shared" si="17"/>
        <v>1.3982086616696243E-4</v>
      </c>
      <c r="I89" s="3">
        <f t="shared" si="18"/>
        <v>0.13982086616696243</v>
      </c>
      <c r="J89" s="4">
        <v>10765400</v>
      </c>
      <c r="K89" s="3">
        <f t="shared" si="19"/>
        <v>1505.2275526338174</v>
      </c>
    </row>
    <row r="90" spans="1:11" x14ac:dyDescent="0.2">
      <c r="C90" s="5" t="s">
        <v>46</v>
      </c>
      <c r="D90" s="5" t="s">
        <v>49</v>
      </c>
      <c r="E90">
        <v>0</v>
      </c>
      <c r="F90">
        <f t="shared" si="16"/>
        <v>0</v>
      </c>
      <c r="G90">
        <v>858241</v>
      </c>
      <c r="H90" s="2">
        <f t="shared" si="17"/>
        <v>0</v>
      </c>
      <c r="I90" s="3">
        <f t="shared" si="18"/>
        <v>0</v>
      </c>
      <c r="J90" s="4">
        <v>136800</v>
      </c>
      <c r="K90" s="3">
        <f t="shared" si="19"/>
        <v>0</v>
      </c>
    </row>
    <row r="91" spans="1:11" x14ac:dyDescent="0.2">
      <c r="C91" s="5" t="s">
        <v>50</v>
      </c>
      <c r="D91" s="5" t="s">
        <v>51</v>
      </c>
      <c r="E91">
        <v>0</v>
      </c>
      <c r="F91">
        <f t="shared" si="16"/>
        <v>0</v>
      </c>
      <c r="G91">
        <v>858241</v>
      </c>
      <c r="H91" s="2">
        <f t="shared" si="17"/>
        <v>0</v>
      </c>
      <c r="I91" s="3">
        <f t="shared" si="18"/>
        <v>0</v>
      </c>
      <c r="J91" s="4">
        <v>106000</v>
      </c>
      <c r="K91" s="3">
        <f t="shared" si="19"/>
        <v>0</v>
      </c>
    </row>
    <row r="92" spans="1:11" x14ac:dyDescent="0.2">
      <c r="C92" s="5" t="s">
        <v>38</v>
      </c>
      <c r="D92" s="5" t="s">
        <v>52</v>
      </c>
      <c r="E92">
        <v>0</v>
      </c>
      <c r="F92">
        <f t="shared" si="16"/>
        <v>0</v>
      </c>
      <c r="G92">
        <v>858241</v>
      </c>
      <c r="H92" s="2">
        <f t="shared" si="17"/>
        <v>0</v>
      </c>
      <c r="I92" s="3">
        <f t="shared" si="18"/>
        <v>0</v>
      </c>
      <c r="J92" s="4">
        <v>93200</v>
      </c>
      <c r="K92" s="3">
        <f t="shared" si="19"/>
        <v>0</v>
      </c>
    </row>
    <row r="93" spans="1:11" x14ac:dyDescent="0.2">
      <c r="C93" s="5" t="s">
        <v>38</v>
      </c>
      <c r="D93" s="5" t="s">
        <v>53</v>
      </c>
      <c r="E93">
        <v>0</v>
      </c>
      <c r="F93">
        <f t="shared" si="16"/>
        <v>0</v>
      </c>
      <c r="G93">
        <v>858241</v>
      </c>
      <c r="H93" s="2">
        <f t="shared" si="17"/>
        <v>0</v>
      </c>
      <c r="I93" s="3">
        <f t="shared" si="18"/>
        <v>0</v>
      </c>
      <c r="J93" s="4">
        <v>3752</v>
      </c>
      <c r="K93" s="3">
        <f t="shared" si="19"/>
        <v>0</v>
      </c>
    </row>
    <row r="94" spans="1:11" x14ac:dyDescent="0.2">
      <c r="C94" s="5" t="s">
        <v>38</v>
      </c>
      <c r="D94" s="5" t="s">
        <v>39</v>
      </c>
      <c r="E94">
        <v>32</v>
      </c>
      <c r="F94">
        <f t="shared" si="16"/>
        <v>3840</v>
      </c>
      <c r="G94">
        <v>858241</v>
      </c>
      <c r="H94" s="2">
        <f t="shared" si="17"/>
        <v>4.4742677173427977E-3</v>
      </c>
      <c r="I94" s="3">
        <f t="shared" si="18"/>
        <v>4.4742677173427978</v>
      </c>
      <c r="J94" s="4">
        <v>711624</v>
      </c>
      <c r="K94" s="3">
        <f t="shared" si="19"/>
        <v>3183.9962900863511</v>
      </c>
    </row>
    <row r="95" spans="1:11" x14ac:dyDescent="0.2">
      <c r="C95" s="5" t="s">
        <v>54</v>
      </c>
      <c r="D95" s="5" t="s">
        <v>55</v>
      </c>
      <c r="E95">
        <v>1</v>
      </c>
      <c r="F95">
        <f t="shared" si="16"/>
        <v>120</v>
      </c>
      <c r="G95">
        <v>858241</v>
      </c>
      <c r="H95" s="2">
        <f t="shared" si="17"/>
        <v>1.3982086616696243E-4</v>
      </c>
      <c r="I95" s="3">
        <f t="shared" si="18"/>
        <v>0.13982086616696243</v>
      </c>
      <c r="J95" s="4">
        <v>65500</v>
      </c>
      <c r="K95" s="3">
        <f t="shared" si="19"/>
        <v>9.1582667339360384</v>
      </c>
    </row>
    <row r="96" spans="1:11" x14ac:dyDescent="0.2">
      <c r="C96" s="5" t="s">
        <v>36</v>
      </c>
      <c r="D96" s="5" t="s">
        <v>56</v>
      </c>
      <c r="E96">
        <v>325</v>
      </c>
      <c r="F96">
        <f t="shared" si="16"/>
        <v>39000</v>
      </c>
      <c r="G96">
        <v>858241</v>
      </c>
      <c r="H96" s="2">
        <f t="shared" si="17"/>
        <v>4.5441781504262792E-2</v>
      </c>
      <c r="I96" s="3">
        <f t="shared" si="18"/>
        <v>45.441781504262792</v>
      </c>
      <c r="J96" s="4">
        <v>2629</v>
      </c>
      <c r="K96" s="3">
        <f t="shared" si="19"/>
        <v>119.46644357470689</v>
      </c>
    </row>
    <row r="97" spans="1:11" x14ac:dyDescent="0.2">
      <c r="C97" s="5" t="s">
        <v>36</v>
      </c>
      <c r="D97" s="5" t="s">
        <v>37</v>
      </c>
      <c r="E97">
        <v>0</v>
      </c>
      <c r="F97">
        <f t="shared" si="16"/>
        <v>0</v>
      </c>
      <c r="G97">
        <v>858241</v>
      </c>
      <c r="H97" s="2">
        <f t="shared" si="17"/>
        <v>0</v>
      </c>
      <c r="I97" s="3">
        <f t="shared" si="18"/>
        <v>0</v>
      </c>
      <c r="J97" s="4">
        <v>5320</v>
      </c>
      <c r="K97" s="3">
        <f t="shared" si="19"/>
        <v>0</v>
      </c>
    </row>
    <row r="98" spans="1:11" x14ac:dyDescent="0.2">
      <c r="B98" t="s">
        <v>33</v>
      </c>
      <c r="H98" s="2">
        <f>SUM(H81:H97)</f>
        <v>0.26062609453521796</v>
      </c>
      <c r="I98" s="3">
        <f t="shared" si="18"/>
        <v>260.62609453521793</v>
      </c>
      <c r="K98" s="3">
        <f>SUM(K81:K97)</f>
        <v>25074.270700187943</v>
      </c>
    </row>
    <row r="101" spans="1:11" x14ac:dyDescent="0.2">
      <c r="A101" t="s">
        <v>0</v>
      </c>
      <c r="B101" t="s">
        <v>1</v>
      </c>
      <c r="C101" t="s">
        <v>2</v>
      </c>
      <c r="D101" t="s">
        <v>3</v>
      </c>
      <c r="E101" t="s">
        <v>4</v>
      </c>
      <c r="F101" t="s">
        <v>5</v>
      </c>
      <c r="G101" t="s">
        <v>6</v>
      </c>
      <c r="H101" t="s">
        <v>7</v>
      </c>
      <c r="I101" t="s">
        <v>8</v>
      </c>
      <c r="J101" t="s">
        <v>9</v>
      </c>
      <c r="K101" t="s">
        <v>58</v>
      </c>
    </row>
    <row r="102" spans="1:11" x14ac:dyDescent="0.2">
      <c r="A102" s="1">
        <v>44461</v>
      </c>
      <c r="B102" t="s">
        <v>34</v>
      </c>
      <c r="C102" s="5" t="s">
        <v>11</v>
      </c>
      <c r="D102" s="5" t="s">
        <v>40</v>
      </c>
      <c r="E102">
        <v>450</v>
      </c>
      <c r="F102">
        <f>E102*120</f>
        <v>54000</v>
      </c>
      <c r="G102">
        <v>217861</v>
      </c>
      <c r="H102" s="2">
        <f>F102/G102</f>
        <v>0.24786446403899734</v>
      </c>
      <c r="I102" s="3">
        <f>H102*1000</f>
        <v>247.86446403899734</v>
      </c>
      <c r="J102" s="4">
        <v>170020</v>
      </c>
      <c r="K102" s="3">
        <f>H102*J102</f>
        <v>42141.91617591033</v>
      </c>
    </row>
    <row r="103" spans="1:11" x14ac:dyDescent="0.2">
      <c r="C103" s="5" t="s">
        <v>11</v>
      </c>
      <c r="D103" s="5" t="s">
        <v>41</v>
      </c>
      <c r="E103">
        <v>50</v>
      </c>
      <c r="F103">
        <f t="shared" ref="F103:F118" si="20">E103*120</f>
        <v>6000</v>
      </c>
      <c r="G103">
        <v>217861</v>
      </c>
      <c r="H103" s="2">
        <f t="shared" ref="H103:H118" si="21">F103/G103</f>
        <v>2.7540496004333039E-2</v>
      </c>
      <c r="I103" s="3">
        <f t="shared" ref="I103:I119" si="22">H103*1000</f>
        <v>27.54049600433304</v>
      </c>
      <c r="J103">
        <v>2900</v>
      </c>
      <c r="K103" s="3">
        <f t="shared" ref="K103:K118" si="23">H103*J103</f>
        <v>79.867438412565818</v>
      </c>
    </row>
    <row r="104" spans="1:11" x14ac:dyDescent="0.2">
      <c r="C104" s="5" t="s">
        <v>11</v>
      </c>
      <c r="D104" s="5" t="s">
        <v>42</v>
      </c>
      <c r="E104">
        <v>400</v>
      </c>
      <c r="F104">
        <f t="shared" si="20"/>
        <v>48000</v>
      </c>
      <c r="G104">
        <v>217861</v>
      </c>
      <c r="H104" s="2">
        <f t="shared" si="21"/>
        <v>0.22032396803466431</v>
      </c>
      <c r="I104" s="3">
        <f t="shared" si="22"/>
        <v>220.32396803466432</v>
      </c>
      <c r="J104">
        <v>3730</v>
      </c>
      <c r="K104" s="3">
        <f t="shared" si="23"/>
        <v>821.80840076929792</v>
      </c>
    </row>
    <row r="105" spans="1:11" x14ac:dyDescent="0.2">
      <c r="C105" s="5" t="s">
        <v>11</v>
      </c>
      <c r="D105" s="5" t="s">
        <v>43</v>
      </c>
      <c r="E105">
        <v>50</v>
      </c>
      <c r="F105">
        <f t="shared" si="20"/>
        <v>6000</v>
      </c>
      <c r="G105">
        <v>217861</v>
      </c>
      <c r="H105" s="2">
        <f t="shared" si="21"/>
        <v>2.7540496004333039E-2</v>
      </c>
      <c r="I105" s="3">
        <f t="shared" si="22"/>
        <v>27.54049600433304</v>
      </c>
      <c r="J105" s="4">
        <v>63600</v>
      </c>
      <c r="K105" s="3">
        <f t="shared" si="23"/>
        <v>1751.5755458755812</v>
      </c>
    </row>
    <row r="106" spans="1:11" x14ac:dyDescent="0.2">
      <c r="C106" s="5" t="s">
        <v>11</v>
      </c>
      <c r="D106" s="5" t="s">
        <v>44</v>
      </c>
      <c r="E106">
        <v>3000</v>
      </c>
      <c r="F106">
        <f t="shared" si="20"/>
        <v>360000</v>
      </c>
      <c r="G106">
        <v>217861</v>
      </c>
      <c r="H106" s="2">
        <f t="shared" si="21"/>
        <v>1.6524297602599822</v>
      </c>
      <c r="I106" s="3">
        <f t="shared" si="22"/>
        <v>1652.4297602599822</v>
      </c>
      <c r="J106" s="4">
        <v>75500</v>
      </c>
      <c r="K106" s="3">
        <f t="shared" si="23"/>
        <v>124758.44689962866</v>
      </c>
    </row>
    <row r="107" spans="1:11" x14ac:dyDescent="0.2">
      <c r="C107" s="5" t="s">
        <v>11</v>
      </c>
      <c r="D107" s="5" t="s">
        <v>45</v>
      </c>
      <c r="E107">
        <v>25</v>
      </c>
      <c r="F107">
        <f t="shared" si="20"/>
        <v>3000</v>
      </c>
      <c r="G107">
        <v>217861</v>
      </c>
      <c r="H107" s="2">
        <f t="shared" si="21"/>
        <v>1.3770248002166519E-2</v>
      </c>
      <c r="I107" s="3">
        <f t="shared" si="22"/>
        <v>13.77024800216652</v>
      </c>
      <c r="J107" s="4">
        <v>520</v>
      </c>
      <c r="K107" s="3">
        <f t="shared" si="23"/>
        <v>7.1605289611265901</v>
      </c>
    </row>
    <row r="108" spans="1:11" x14ac:dyDescent="0.2">
      <c r="C108" s="5" t="s">
        <v>46</v>
      </c>
      <c r="D108" s="5" t="s">
        <v>47</v>
      </c>
      <c r="E108">
        <v>0</v>
      </c>
      <c r="F108">
        <f t="shared" si="20"/>
        <v>0</v>
      </c>
      <c r="G108">
        <v>217861</v>
      </c>
      <c r="H108" s="2">
        <f t="shared" si="21"/>
        <v>0</v>
      </c>
      <c r="I108" s="3">
        <f t="shared" si="22"/>
        <v>0</v>
      </c>
      <c r="J108" s="4">
        <v>5320</v>
      </c>
      <c r="K108" s="3">
        <f t="shared" si="23"/>
        <v>0</v>
      </c>
    </row>
    <row r="109" spans="1:11" x14ac:dyDescent="0.2">
      <c r="C109" s="5" t="s">
        <v>46</v>
      </c>
      <c r="D109" s="5" t="s">
        <v>48</v>
      </c>
      <c r="E109">
        <v>125</v>
      </c>
      <c r="F109">
        <f t="shared" si="20"/>
        <v>15000</v>
      </c>
      <c r="G109">
        <v>217861</v>
      </c>
      <c r="H109" s="2">
        <f t="shared" si="21"/>
        <v>6.8851240010832593E-2</v>
      </c>
      <c r="I109" s="3">
        <f t="shared" si="22"/>
        <v>68.851240010832598</v>
      </c>
      <c r="J109" s="4">
        <v>520</v>
      </c>
      <c r="K109" s="3">
        <f t="shared" si="23"/>
        <v>35.802644805632951</v>
      </c>
    </row>
    <row r="110" spans="1:11" x14ac:dyDescent="0.2">
      <c r="C110" s="5" t="s">
        <v>46</v>
      </c>
      <c r="D110" s="5" t="s">
        <v>57</v>
      </c>
      <c r="E110">
        <v>9</v>
      </c>
      <c r="F110">
        <f t="shared" si="20"/>
        <v>1080</v>
      </c>
      <c r="G110">
        <v>217861</v>
      </c>
      <c r="H110" s="2">
        <f t="shared" si="21"/>
        <v>4.9572892807799472E-3</v>
      </c>
      <c r="I110" s="3">
        <f t="shared" si="22"/>
        <v>4.9572892807799471</v>
      </c>
      <c r="J110" s="4">
        <v>10765400</v>
      </c>
      <c r="K110" s="3">
        <f t="shared" si="23"/>
        <v>53367.20202330844</v>
      </c>
    </row>
    <row r="111" spans="1:11" x14ac:dyDescent="0.2">
      <c r="C111" s="5" t="s">
        <v>46</v>
      </c>
      <c r="D111" s="5" t="s">
        <v>49</v>
      </c>
      <c r="E111">
        <v>0</v>
      </c>
      <c r="F111">
        <f t="shared" si="20"/>
        <v>0</v>
      </c>
      <c r="G111">
        <v>217861</v>
      </c>
      <c r="H111" s="2">
        <f t="shared" si="21"/>
        <v>0</v>
      </c>
      <c r="I111" s="3">
        <f t="shared" si="22"/>
        <v>0</v>
      </c>
      <c r="J111" s="4">
        <v>136800</v>
      </c>
      <c r="K111" s="3">
        <f t="shared" si="23"/>
        <v>0</v>
      </c>
    </row>
    <row r="112" spans="1:11" x14ac:dyDescent="0.2">
      <c r="C112" s="5" t="s">
        <v>50</v>
      </c>
      <c r="D112" s="5" t="s">
        <v>51</v>
      </c>
      <c r="E112">
        <v>0</v>
      </c>
      <c r="F112">
        <f t="shared" si="20"/>
        <v>0</v>
      </c>
      <c r="G112">
        <v>217861</v>
      </c>
      <c r="H112" s="2">
        <f t="shared" si="21"/>
        <v>0</v>
      </c>
      <c r="I112" s="3">
        <f t="shared" si="22"/>
        <v>0</v>
      </c>
      <c r="J112" s="4">
        <v>106000</v>
      </c>
      <c r="K112" s="3">
        <f t="shared" si="23"/>
        <v>0</v>
      </c>
    </row>
    <row r="113" spans="1:11" x14ac:dyDescent="0.2">
      <c r="C113" s="5" t="s">
        <v>38</v>
      </c>
      <c r="D113" s="5" t="s">
        <v>52</v>
      </c>
      <c r="E113">
        <v>150</v>
      </c>
      <c r="F113">
        <f t="shared" si="20"/>
        <v>18000</v>
      </c>
      <c r="G113">
        <v>217861</v>
      </c>
      <c r="H113" s="2">
        <f t="shared" si="21"/>
        <v>8.2621488012999109E-2</v>
      </c>
      <c r="I113" s="3">
        <f t="shared" si="22"/>
        <v>82.621488012999109</v>
      </c>
      <c r="J113" s="4">
        <v>93200</v>
      </c>
      <c r="K113" s="3">
        <f t="shared" si="23"/>
        <v>7700.3226828115166</v>
      </c>
    </row>
    <row r="114" spans="1:11" x14ac:dyDescent="0.2">
      <c r="C114" s="5" t="s">
        <v>38</v>
      </c>
      <c r="D114" s="5" t="s">
        <v>53</v>
      </c>
      <c r="E114">
        <v>0</v>
      </c>
      <c r="F114">
        <f t="shared" si="20"/>
        <v>0</v>
      </c>
      <c r="G114">
        <v>217861</v>
      </c>
      <c r="H114" s="2">
        <f t="shared" si="21"/>
        <v>0</v>
      </c>
      <c r="I114" s="3">
        <f t="shared" si="22"/>
        <v>0</v>
      </c>
      <c r="J114" s="4">
        <v>3752</v>
      </c>
      <c r="K114" s="3">
        <f t="shared" si="23"/>
        <v>0</v>
      </c>
    </row>
    <row r="115" spans="1:11" x14ac:dyDescent="0.2">
      <c r="C115" s="5" t="s">
        <v>38</v>
      </c>
      <c r="D115" s="5" t="s">
        <v>39</v>
      </c>
      <c r="E115">
        <v>0</v>
      </c>
      <c r="F115">
        <f t="shared" si="20"/>
        <v>0</v>
      </c>
      <c r="G115">
        <v>217861</v>
      </c>
      <c r="H115" s="2">
        <f t="shared" si="21"/>
        <v>0</v>
      </c>
      <c r="I115" s="3">
        <f t="shared" si="22"/>
        <v>0</v>
      </c>
      <c r="J115" s="4">
        <v>711624</v>
      </c>
      <c r="K115" s="3">
        <f t="shared" si="23"/>
        <v>0</v>
      </c>
    </row>
    <row r="116" spans="1:11" x14ac:dyDescent="0.2">
      <c r="C116" s="5" t="s">
        <v>54</v>
      </c>
      <c r="D116" s="5" t="s">
        <v>55</v>
      </c>
      <c r="E116">
        <v>25</v>
      </c>
      <c r="F116">
        <f t="shared" si="20"/>
        <v>3000</v>
      </c>
      <c r="G116">
        <v>217861</v>
      </c>
      <c r="H116" s="2">
        <f t="shared" si="21"/>
        <v>1.3770248002166519E-2</v>
      </c>
      <c r="I116" s="3">
        <f t="shared" si="22"/>
        <v>13.77024800216652</v>
      </c>
      <c r="J116" s="4">
        <v>65500</v>
      </c>
      <c r="K116" s="3">
        <f t="shared" si="23"/>
        <v>901.95124414190695</v>
      </c>
    </row>
    <row r="117" spans="1:11" x14ac:dyDescent="0.2">
      <c r="C117" s="5" t="s">
        <v>36</v>
      </c>
      <c r="D117" s="5" t="s">
        <v>56</v>
      </c>
      <c r="E117">
        <v>1100</v>
      </c>
      <c r="F117">
        <f t="shared" si="20"/>
        <v>132000</v>
      </c>
      <c r="G117">
        <v>217861</v>
      </c>
      <c r="H117" s="2">
        <f t="shared" si="21"/>
        <v>0.60589091209532686</v>
      </c>
      <c r="I117" s="3">
        <f t="shared" si="22"/>
        <v>605.89091209532683</v>
      </c>
      <c r="J117" s="4">
        <v>2629</v>
      </c>
      <c r="K117" s="3">
        <f t="shared" si="23"/>
        <v>1592.8872078986144</v>
      </c>
    </row>
    <row r="118" spans="1:11" x14ac:dyDescent="0.2">
      <c r="C118" s="5" t="s">
        <v>36</v>
      </c>
      <c r="D118" s="5" t="s">
        <v>37</v>
      </c>
      <c r="E118">
        <v>0</v>
      </c>
      <c r="F118">
        <f t="shared" si="20"/>
        <v>0</v>
      </c>
      <c r="G118">
        <v>217861</v>
      </c>
      <c r="H118" s="2">
        <f t="shared" si="21"/>
        <v>0</v>
      </c>
      <c r="I118" s="3">
        <f t="shared" si="22"/>
        <v>0</v>
      </c>
      <c r="J118" s="4">
        <v>5320</v>
      </c>
      <c r="K118" s="3">
        <f t="shared" si="23"/>
        <v>0</v>
      </c>
    </row>
    <row r="119" spans="1:11" x14ac:dyDescent="0.2">
      <c r="B119" t="s">
        <v>35</v>
      </c>
      <c r="H119" s="2">
        <f>SUM(H102:H118)</f>
        <v>2.9655606097465812</v>
      </c>
      <c r="I119" s="3">
        <f t="shared" si="22"/>
        <v>2965.5606097465811</v>
      </c>
      <c r="K119" s="3">
        <f>SUM(K102:K118)</f>
        <v>233158.94079252367</v>
      </c>
    </row>
    <row r="122" spans="1:11" x14ac:dyDescent="0.2">
      <c r="A122" t="s">
        <v>0</v>
      </c>
      <c r="B122" t="s">
        <v>1</v>
      </c>
      <c r="C122" t="s">
        <v>2</v>
      </c>
      <c r="D122" t="s">
        <v>3</v>
      </c>
      <c r="E122" t="s">
        <v>4</v>
      </c>
      <c r="F122" t="s">
        <v>5</v>
      </c>
      <c r="G122" t="s">
        <v>6</v>
      </c>
      <c r="H122" t="s">
        <v>7</v>
      </c>
      <c r="I122" t="s">
        <v>8</v>
      </c>
      <c r="J122" t="s">
        <v>9</v>
      </c>
      <c r="K122" t="s">
        <v>58</v>
      </c>
    </row>
    <row r="123" spans="1:11" x14ac:dyDescent="0.2">
      <c r="A123" s="1">
        <v>44508</v>
      </c>
      <c r="B123" t="s">
        <v>10</v>
      </c>
      <c r="C123" s="5" t="s">
        <v>11</v>
      </c>
      <c r="D123" s="5" t="s">
        <v>40</v>
      </c>
      <c r="E123">
        <v>3125</v>
      </c>
      <c r="F123">
        <f>E123*120</f>
        <v>375000</v>
      </c>
      <c r="G123">
        <v>1056296</v>
      </c>
      <c r="H123" s="2">
        <f>F123/G123</f>
        <v>0.35501412482864653</v>
      </c>
      <c r="I123" s="3">
        <f>H123*1000</f>
        <v>355.01412482864652</v>
      </c>
      <c r="J123" s="4">
        <v>185020</v>
      </c>
      <c r="K123" s="3">
        <f>H123*J123</f>
        <v>65684.713375796186</v>
      </c>
    </row>
    <row r="124" spans="1:11" x14ac:dyDescent="0.2">
      <c r="C124" s="5" t="s">
        <v>11</v>
      </c>
      <c r="D124" s="5" t="s">
        <v>41</v>
      </c>
      <c r="E124">
        <v>1875</v>
      </c>
      <c r="F124">
        <f t="shared" ref="F124:F139" si="24">E124*120</f>
        <v>225000</v>
      </c>
      <c r="G124">
        <v>1056296</v>
      </c>
      <c r="H124" s="2">
        <f t="shared" ref="H124:H139" si="25">F124/G124</f>
        <v>0.21300847489718791</v>
      </c>
      <c r="I124" s="3">
        <f t="shared" ref="I124:I140" si="26">H124*1000</f>
        <v>213.00847489718791</v>
      </c>
      <c r="J124">
        <v>2900</v>
      </c>
      <c r="K124" s="3">
        <f t="shared" ref="K124:K139" si="27">H124*J124</f>
        <v>617.72457720184491</v>
      </c>
    </row>
    <row r="125" spans="1:11" x14ac:dyDescent="0.2">
      <c r="C125" s="5" t="s">
        <v>11</v>
      </c>
      <c r="D125" s="5" t="s">
        <v>42</v>
      </c>
      <c r="E125">
        <v>16750</v>
      </c>
      <c r="F125">
        <f t="shared" si="24"/>
        <v>2010000</v>
      </c>
      <c r="G125">
        <v>1056296</v>
      </c>
      <c r="H125" s="2">
        <f t="shared" si="25"/>
        <v>1.9028757090815454</v>
      </c>
      <c r="I125" s="3">
        <f t="shared" si="26"/>
        <v>1902.8757090815454</v>
      </c>
      <c r="J125">
        <v>3730</v>
      </c>
      <c r="K125" s="3">
        <f t="shared" si="27"/>
        <v>7097.7263948741638</v>
      </c>
    </row>
    <row r="126" spans="1:11" x14ac:dyDescent="0.2">
      <c r="C126" s="5" t="s">
        <v>11</v>
      </c>
      <c r="D126" s="5" t="s">
        <v>43</v>
      </c>
      <c r="E126">
        <v>0</v>
      </c>
      <c r="F126">
        <f t="shared" si="24"/>
        <v>0</v>
      </c>
      <c r="G126">
        <v>1056296</v>
      </c>
      <c r="H126" s="2">
        <f t="shared" si="25"/>
        <v>0</v>
      </c>
      <c r="I126" s="3">
        <f t="shared" si="26"/>
        <v>0</v>
      </c>
      <c r="J126" s="4">
        <v>63600</v>
      </c>
      <c r="K126" s="3">
        <f t="shared" si="27"/>
        <v>0</v>
      </c>
    </row>
    <row r="127" spans="1:11" x14ac:dyDescent="0.2">
      <c r="C127" s="5" t="s">
        <v>11</v>
      </c>
      <c r="D127" s="5" t="s">
        <v>44</v>
      </c>
      <c r="E127">
        <v>2500</v>
      </c>
      <c r="F127">
        <f t="shared" si="24"/>
        <v>300000</v>
      </c>
      <c r="G127">
        <v>1056296</v>
      </c>
      <c r="H127" s="2">
        <f t="shared" si="25"/>
        <v>0.28401129986291723</v>
      </c>
      <c r="I127" s="3">
        <f t="shared" si="26"/>
        <v>284.01129986291721</v>
      </c>
      <c r="J127" s="4">
        <v>59560</v>
      </c>
      <c r="K127" s="3">
        <f t="shared" si="27"/>
        <v>16915.713019835352</v>
      </c>
    </row>
    <row r="128" spans="1:11" x14ac:dyDescent="0.2">
      <c r="C128" s="5" t="s">
        <v>11</v>
      </c>
      <c r="D128" s="5" t="s">
        <v>45</v>
      </c>
      <c r="E128">
        <v>0</v>
      </c>
      <c r="F128">
        <f t="shared" si="24"/>
        <v>0</v>
      </c>
      <c r="G128">
        <v>1056296</v>
      </c>
      <c r="H128" s="2">
        <f t="shared" si="25"/>
        <v>0</v>
      </c>
      <c r="I128" s="3">
        <f t="shared" si="26"/>
        <v>0</v>
      </c>
      <c r="J128" s="4">
        <v>520</v>
      </c>
      <c r="K128" s="3">
        <f t="shared" si="27"/>
        <v>0</v>
      </c>
    </row>
    <row r="129" spans="1:11" x14ac:dyDescent="0.2">
      <c r="C129" s="5" t="s">
        <v>46</v>
      </c>
      <c r="D129" s="5" t="s">
        <v>47</v>
      </c>
      <c r="E129">
        <v>1</v>
      </c>
      <c r="F129">
        <f t="shared" si="24"/>
        <v>120</v>
      </c>
      <c r="G129">
        <v>1056296</v>
      </c>
      <c r="H129" s="2">
        <f t="shared" si="25"/>
        <v>1.1360451994516688E-4</v>
      </c>
      <c r="I129" s="3">
        <f t="shared" si="26"/>
        <v>0.11360451994516688</v>
      </c>
      <c r="J129" s="4">
        <v>5320</v>
      </c>
      <c r="K129" s="3">
        <f t="shared" si="27"/>
        <v>0.60437604610828777</v>
      </c>
    </row>
    <row r="130" spans="1:11" x14ac:dyDescent="0.2">
      <c r="C130" s="5" t="s">
        <v>46</v>
      </c>
      <c r="D130" s="5" t="s">
        <v>48</v>
      </c>
      <c r="E130">
        <v>125</v>
      </c>
      <c r="F130">
        <f t="shared" si="24"/>
        <v>15000</v>
      </c>
      <c r="G130">
        <v>1056296</v>
      </c>
      <c r="H130" s="2">
        <f t="shared" si="25"/>
        <v>1.4200564993145861E-2</v>
      </c>
      <c r="I130" s="3">
        <f t="shared" si="26"/>
        <v>14.200564993145861</v>
      </c>
      <c r="J130" s="4">
        <v>520</v>
      </c>
      <c r="K130" s="3">
        <f t="shared" si="27"/>
        <v>7.3842937964358475</v>
      </c>
    </row>
    <row r="131" spans="1:11" x14ac:dyDescent="0.2">
      <c r="C131" s="5" t="s">
        <v>46</v>
      </c>
      <c r="D131" s="5" t="s">
        <v>57</v>
      </c>
      <c r="E131">
        <v>10</v>
      </c>
      <c r="F131">
        <f t="shared" si="24"/>
        <v>1200</v>
      </c>
      <c r="G131">
        <v>1056296</v>
      </c>
      <c r="H131" s="2">
        <f t="shared" si="25"/>
        <v>1.1360451994516687E-3</v>
      </c>
      <c r="I131" s="3">
        <f t="shared" si="26"/>
        <v>1.1360451994516687</v>
      </c>
      <c r="J131" s="4">
        <v>10765400</v>
      </c>
      <c r="K131" s="3">
        <f t="shared" si="27"/>
        <v>12229.980990176995</v>
      </c>
    </row>
    <row r="132" spans="1:11" x14ac:dyDescent="0.2">
      <c r="C132" s="5" t="s">
        <v>46</v>
      </c>
      <c r="D132" s="5" t="s">
        <v>49</v>
      </c>
      <c r="E132">
        <v>0</v>
      </c>
      <c r="F132">
        <f t="shared" si="24"/>
        <v>0</v>
      </c>
      <c r="G132">
        <v>1056296</v>
      </c>
      <c r="H132" s="2">
        <f t="shared" si="25"/>
        <v>0</v>
      </c>
      <c r="I132" s="3">
        <f t="shared" si="26"/>
        <v>0</v>
      </c>
      <c r="J132" s="4">
        <v>136800</v>
      </c>
      <c r="K132" s="3">
        <f t="shared" si="27"/>
        <v>0</v>
      </c>
    </row>
    <row r="133" spans="1:11" x14ac:dyDescent="0.2">
      <c r="C133" s="5" t="s">
        <v>50</v>
      </c>
      <c r="D133" s="5" t="s">
        <v>51</v>
      </c>
      <c r="E133">
        <v>0</v>
      </c>
      <c r="F133">
        <f t="shared" si="24"/>
        <v>0</v>
      </c>
      <c r="G133">
        <v>1056296</v>
      </c>
      <c r="H133" s="2">
        <f t="shared" si="25"/>
        <v>0</v>
      </c>
      <c r="I133" s="3">
        <f t="shared" si="26"/>
        <v>0</v>
      </c>
      <c r="J133" s="4">
        <v>106000</v>
      </c>
      <c r="K133" s="3">
        <f t="shared" si="27"/>
        <v>0</v>
      </c>
    </row>
    <row r="134" spans="1:11" x14ac:dyDescent="0.2">
      <c r="C134" s="5" t="s">
        <v>38</v>
      </c>
      <c r="D134" s="5" t="s">
        <v>52</v>
      </c>
      <c r="E134">
        <v>0</v>
      </c>
      <c r="F134">
        <f t="shared" si="24"/>
        <v>0</v>
      </c>
      <c r="G134">
        <v>1056296</v>
      </c>
      <c r="H134" s="2">
        <f t="shared" si="25"/>
        <v>0</v>
      </c>
      <c r="I134" s="3">
        <f t="shared" si="26"/>
        <v>0</v>
      </c>
      <c r="J134" s="4">
        <v>93200</v>
      </c>
      <c r="K134" s="3">
        <f t="shared" si="27"/>
        <v>0</v>
      </c>
    </row>
    <row r="135" spans="1:11" x14ac:dyDescent="0.2">
      <c r="C135" s="5" t="s">
        <v>38</v>
      </c>
      <c r="D135" s="5" t="s">
        <v>53</v>
      </c>
      <c r="E135">
        <v>1000</v>
      </c>
      <c r="F135">
        <f t="shared" si="24"/>
        <v>120000</v>
      </c>
      <c r="G135">
        <v>1056296</v>
      </c>
      <c r="H135" s="2">
        <f t="shared" si="25"/>
        <v>0.11360451994516689</v>
      </c>
      <c r="I135" s="3">
        <f t="shared" si="26"/>
        <v>113.60451994516689</v>
      </c>
      <c r="J135" s="4">
        <v>3752</v>
      </c>
      <c r="K135" s="3">
        <f t="shared" si="27"/>
        <v>426.24415883426616</v>
      </c>
    </row>
    <row r="136" spans="1:11" x14ac:dyDescent="0.2">
      <c r="C136" s="5" t="s">
        <v>38</v>
      </c>
      <c r="D136" s="5" t="s">
        <v>39</v>
      </c>
      <c r="E136">
        <v>0</v>
      </c>
      <c r="F136">
        <f t="shared" si="24"/>
        <v>0</v>
      </c>
      <c r="G136">
        <v>1056296</v>
      </c>
      <c r="H136" s="2">
        <f t="shared" si="25"/>
        <v>0</v>
      </c>
      <c r="I136" s="3">
        <f t="shared" si="26"/>
        <v>0</v>
      </c>
      <c r="J136" s="4">
        <v>711624</v>
      </c>
      <c r="K136" s="3">
        <f t="shared" si="27"/>
        <v>0</v>
      </c>
    </row>
    <row r="137" spans="1:11" x14ac:dyDescent="0.2">
      <c r="C137" s="5" t="s">
        <v>54</v>
      </c>
      <c r="D137" s="5" t="s">
        <v>55</v>
      </c>
      <c r="E137">
        <v>4</v>
      </c>
      <c r="F137">
        <f t="shared" si="24"/>
        <v>480</v>
      </c>
      <c r="G137">
        <v>1056296</v>
      </c>
      <c r="H137" s="2">
        <f t="shared" si="25"/>
        <v>4.5441807978066753E-4</v>
      </c>
      <c r="I137" s="3">
        <f t="shared" si="26"/>
        <v>0.45441807978066751</v>
      </c>
      <c r="J137" s="4">
        <v>65500</v>
      </c>
      <c r="K137" s="3">
        <f t="shared" si="27"/>
        <v>29.764384225633723</v>
      </c>
    </row>
    <row r="138" spans="1:11" x14ac:dyDescent="0.2">
      <c r="C138" s="5" t="s">
        <v>36</v>
      </c>
      <c r="D138" s="5" t="s">
        <v>56</v>
      </c>
      <c r="E138">
        <v>0</v>
      </c>
      <c r="F138">
        <f t="shared" si="24"/>
        <v>0</v>
      </c>
      <c r="G138">
        <v>1056296</v>
      </c>
      <c r="H138" s="2">
        <f t="shared" si="25"/>
        <v>0</v>
      </c>
      <c r="I138" s="3">
        <f t="shared" si="26"/>
        <v>0</v>
      </c>
      <c r="J138" s="4">
        <v>2629</v>
      </c>
      <c r="K138" s="3">
        <f t="shared" si="27"/>
        <v>0</v>
      </c>
    </row>
    <row r="139" spans="1:11" x14ac:dyDescent="0.2">
      <c r="C139" s="5" t="s">
        <v>36</v>
      </c>
      <c r="D139" s="5" t="s">
        <v>37</v>
      </c>
      <c r="E139">
        <v>0</v>
      </c>
      <c r="F139">
        <f t="shared" si="24"/>
        <v>0</v>
      </c>
      <c r="G139">
        <v>1056296</v>
      </c>
      <c r="H139" s="2">
        <f t="shared" si="25"/>
        <v>0</v>
      </c>
      <c r="I139" s="3">
        <f t="shared" si="26"/>
        <v>0</v>
      </c>
      <c r="J139" s="4">
        <v>5320</v>
      </c>
      <c r="K139" s="3">
        <f t="shared" si="27"/>
        <v>0</v>
      </c>
    </row>
    <row r="140" spans="1:11" x14ac:dyDescent="0.2">
      <c r="B140" t="s">
        <v>33</v>
      </c>
      <c r="H140" s="2">
        <f>SUM(H123:H139)</f>
        <v>2.8844187614077867</v>
      </c>
      <c r="I140" s="3">
        <f t="shared" si="26"/>
        <v>2884.4187614077869</v>
      </c>
      <c r="K140" s="3">
        <f>SUM(K123:K139)</f>
        <v>103009.85557078698</v>
      </c>
    </row>
    <row r="143" spans="1:11" x14ac:dyDescent="0.2">
      <c r="A143" t="s">
        <v>0</v>
      </c>
      <c r="B143" t="s">
        <v>1</v>
      </c>
      <c r="C143" t="s">
        <v>2</v>
      </c>
      <c r="D143" t="s">
        <v>3</v>
      </c>
      <c r="E143" t="s">
        <v>4</v>
      </c>
      <c r="F143" t="s">
        <v>5</v>
      </c>
      <c r="G143" t="s">
        <v>6</v>
      </c>
      <c r="H143" t="s">
        <v>7</v>
      </c>
      <c r="I143" t="s">
        <v>8</v>
      </c>
      <c r="J143" t="s">
        <v>9</v>
      </c>
      <c r="K143" t="s">
        <v>58</v>
      </c>
    </row>
    <row r="144" spans="1:11" x14ac:dyDescent="0.2">
      <c r="A144" s="1">
        <v>44508</v>
      </c>
      <c r="B144" t="s">
        <v>34</v>
      </c>
      <c r="C144" s="5" t="s">
        <v>11</v>
      </c>
      <c r="D144" s="5" t="s">
        <v>40</v>
      </c>
      <c r="E144">
        <v>0</v>
      </c>
      <c r="F144">
        <f>E144*120</f>
        <v>0</v>
      </c>
      <c r="G144">
        <v>330092</v>
      </c>
      <c r="H144" s="2">
        <f>F144/G144</f>
        <v>0</v>
      </c>
      <c r="I144" s="3">
        <f>H144*1000</f>
        <v>0</v>
      </c>
      <c r="J144" s="4">
        <v>185020</v>
      </c>
      <c r="K144" s="3">
        <f>H144*J144</f>
        <v>0</v>
      </c>
    </row>
    <row r="145" spans="3:11" x14ac:dyDescent="0.2">
      <c r="C145" s="5" t="s">
        <v>11</v>
      </c>
      <c r="D145" s="5" t="s">
        <v>41</v>
      </c>
      <c r="E145">
        <v>0</v>
      </c>
      <c r="F145">
        <f t="shared" ref="F145:F160" si="28">E145*120</f>
        <v>0</v>
      </c>
      <c r="G145">
        <v>330092</v>
      </c>
      <c r="H145" s="2">
        <f t="shared" ref="H145:H160" si="29">F145/G145</f>
        <v>0</v>
      </c>
      <c r="I145" s="3">
        <f t="shared" ref="I145:I161" si="30">H145*1000</f>
        <v>0</v>
      </c>
      <c r="J145">
        <v>2900</v>
      </c>
      <c r="K145" s="3">
        <f t="shared" ref="K145:K160" si="31">H145*J145</f>
        <v>0</v>
      </c>
    </row>
    <row r="146" spans="3:11" x14ac:dyDescent="0.2">
      <c r="C146" s="5" t="s">
        <v>11</v>
      </c>
      <c r="D146" s="5" t="s">
        <v>42</v>
      </c>
      <c r="E146">
        <v>100</v>
      </c>
      <c r="F146">
        <f t="shared" si="28"/>
        <v>12000</v>
      </c>
      <c r="G146">
        <v>330092</v>
      </c>
      <c r="H146" s="2">
        <f t="shared" si="29"/>
        <v>3.6353501448081138E-2</v>
      </c>
      <c r="I146" s="3">
        <f t="shared" si="30"/>
        <v>36.35350144808114</v>
      </c>
      <c r="J146">
        <v>3730</v>
      </c>
      <c r="K146" s="3">
        <f t="shared" si="31"/>
        <v>135.59856040134264</v>
      </c>
    </row>
    <row r="147" spans="3:11" x14ac:dyDescent="0.2">
      <c r="C147" s="5" t="s">
        <v>11</v>
      </c>
      <c r="D147" s="5" t="s">
        <v>43</v>
      </c>
      <c r="E147">
        <v>0</v>
      </c>
      <c r="F147">
        <f t="shared" si="28"/>
        <v>0</v>
      </c>
      <c r="G147">
        <v>330092</v>
      </c>
      <c r="H147" s="2">
        <f t="shared" si="29"/>
        <v>0</v>
      </c>
      <c r="I147" s="3">
        <f t="shared" si="30"/>
        <v>0</v>
      </c>
      <c r="J147" s="4">
        <v>63600</v>
      </c>
      <c r="K147" s="3">
        <f t="shared" si="31"/>
        <v>0</v>
      </c>
    </row>
    <row r="148" spans="3:11" x14ac:dyDescent="0.2">
      <c r="C148" s="5" t="s">
        <v>11</v>
      </c>
      <c r="D148" s="5" t="s">
        <v>44</v>
      </c>
      <c r="E148">
        <v>0</v>
      </c>
      <c r="F148">
        <f t="shared" si="28"/>
        <v>0</v>
      </c>
      <c r="G148">
        <v>330092</v>
      </c>
      <c r="H148" s="2">
        <f t="shared" si="29"/>
        <v>0</v>
      </c>
      <c r="I148" s="3">
        <f t="shared" si="30"/>
        <v>0</v>
      </c>
      <c r="J148" s="4">
        <v>59560</v>
      </c>
      <c r="K148" s="3">
        <f t="shared" si="31"/>
        <v>0</v>
      </c>
    </row>
    <row r="149" spans="3:11" x14ac:dyDescent="0.2">
      <c r="C149" s="5" t="s">
        <v>11</v>
      </c>
      <c r="D149" s="5" t="s">
        <v>45</v>
      </c>
      <c r="E149">
        <v>0</v>
      </c>
      <c r="F149">
        <f t="shared" si="28"/>
        <v>0</v>
      </c>
      <c r="G149">
        <v>330092</v>
      </c>
      <c r="H149" s="2">
        <f t="shared" si="29"/>
        <v>0</v>
      </c>
      <c r="I149" s="3">
        <f t="shared" si="30"/>
        <v>0</v>
      </c>
      <c r="J149" s="4">
        <v>520</v>
      </c>
      <c r="K149" s="3">
        <f t="shared" si="31"/>
        <v>0</v>
      </c>
    </row>
    <row r="150" spans="3:11" x14ac:dyDescent="0.2">
      <c r="C150" s="5" t="s">
        <v>46</v>
      </c>
      <c r="D150" s="5" t="s">
        <v>47</v>
      </c>
      <c r="E150">
        <v>0</v>
      </c>
      <c r="F150">
        <f t="shared" si="28"/>
        <v>0</v>
      </c>
      <c r="G150">
        <v>330092</v>
      </c>
      <c r="H150" s="2">
        <f t="shared" si="29"/>
        <v>0</v>
      </c>
      <c r="I150" s="3">
        <f t="shared" si="30"/>
        <v>0</v>
      </c>
      <c r="J150" s="4">
        <v>5320</v>
      </c>
      <c r="K150" s="3">
        <f t="shared" si="31"/>
        <v>0</v>
      </c>
    </row>
    <row r="151" spans="3:11" x14ac:dyDescent="0.2">
      <c r="C151" s="5" t="s">
        <v>46</v>
      </c>
      <c r="D151" s="5" t="s">
        <v>48</v>
      </c>
      <c r="E151">
        <v>0</v>
      </c>
      <c r="F151">
        <f t="shared" si="28"/>
        <v>0</v>
      </c>
      <c r="G151">
        <v>330092</v>
      </c>
      <c r="H151" s="2">
        <f t="shared" si="29"/>
        <v>0</v>
      </c>
      <c r="I151" s="3">
        <f t="shared" si="30"/>
        <v>0</v>
      </c>
      <c r="J151" s="4">
        <v>520</v>
      </c>
      <c r="K151" s="3">
        <f t="shared" si="31"/>
        <v>0</v>
      </c>
    </row>
    <row r="152" spans="3:11" x14ac:dyDescent="0.2">
      <c r="C152" s="5" t="s">
        <v>46</v>
      </c>
      <c r="D152" s="5" t="s">
        <v>57</v>
      </c>
      <c r="E152">
        <v>0</v>
      </c>
      <c r="F152">
        <f t="shared" si="28"/>
        <v>0</v>
      </c>
      <c r="G152">
        <v>330092</v>
      </c>
      <c r="H152" s="2">
        <f t="shared" si="29"/>
        <v>0</v>
      </c>
      <c r="I152" s="3">
        <f t="shared" si="30"/>
        <v>0</v>
      </c>
      <c r="J152" s="4">
        <v>10765400</v>
      </c>
      <c r="K152" s="3">
        <f t="shared" si="31"/>
        <v>0</v>
      </c>
    </row>
    <row r="153" spans="3:11" x14ac:dyDescent="0.2">
      <c r="C153" s="5" t="s">
        <v>46</v>
      </c>
      <c r="D153" s="5" t="s">
        <v>49</v>
      </c>
      <c r="E153">
        <v>0</v>
      </c>
      <c r="F153">
        <f t="shared" si="28"/>
        <v>0</v>
      </c>
      <c r="G153">
        <v>330092</v>
      </c>
      <c r="H153" s="2">
        <f t="shared" si="29"/>
        <v>0</v>
      </c>
      <c r="I153" s="3">
        <f t="shared" si="30"/>
        <v>0</v>
      </c>
      <c r="J153" s="4">
        <v>136800</v>
      </c>
      <c r="K153" s="3">
        <f t="shared" si="31"/>
        <v>0</v>
      </c>
    </row>
    <row r="154" spans="3:11" x14ac:dyDescent="0.2">
      <c r="C154" s="5" t="s">
        <v>50</v>
      </c>
      <c r="D154" s="5" t="s">
        <v>51</v>
      </c>
      <c r="E154">
        <v>0</v>
      </c>
      <c r="F154">
        <f t="shared" si="28"/>
        <v>0</v>
      </c>
      <c r="G154">
        <v>330092</v>
      </c>
      <c r="H154" s="2">
        <f t="shared" si="29"/>
        <v>0</v>
      </c>
      <c r="I154" s="3">
        <f t="shared" si="30"/>
        <v>0</v>
      </c>
      <c r="J154" s="4">
        <v>106000</v>
      </c>
      <c r="K154" s="3">
        <f t="shared" si="31"/>
        <v>0</v>
      </c>
    </row>
    <row r="155" spans="3:11" x14ac:dyDescent="0.2">
      <c r="C155" s="5" t="s">
        <v>38</v>
      </c>
      <c r="D155" s="5" t="s">
        <v>52</v>
      </c>
      <c r="E155">
        <v>96000</v>
      </c>
      <c r="F155">
        <f t="shared" si="28"/>
        <v>11520000</v>
      </c>
      <c r="G155">
        <v>330092</v>
      </c>
      <c r="H155" s="2">
        <f t="shared" si="29"/>
        <v>34.899361390157893</v>
      </c>
      <c r="I155" s="3">
        <f t="shared" si="30"/>
        <v>34899.361390157894</v>
      </c>
      <c r="J155" s="4">
        <v>93200</v>
      </c>
      <c r="K155" s="3">
        <f t="shared" si="31"/>
        <v>3252620.4815627155</v>
      </c>
    </row>
    <row r="156" spans="3:11" x14ac:dyDescent="0.2">
      <c r="C156" s="5" t="s">
        <v>38</v>
      </c>
      <c r="D156" s="5" t="s">
        <v>53</v>
      </c>
      <c r="E156">
        <v>71250</v>
      </c>
      <c r="F156">
        <f t="shared" si="28"/>
        <v>8550000</v>
      </c>
      <c r="G156">
        <v>330092</v>
      </c>
      <c r="H156" s="2">
        <f t="shared" si="29"/>
        <v>25.901869781757814</v>
      </c>
      <c r="I156" s="3">
        <f t="shared" si="30"/>
        <v>25901.869781757814</v>
      </c>
      <c r="J156" s="4">
        <v>3752</v>
      </c>
      <c r="K156" s="3">
        <f t="shared" si="31"/>
        <v>97183.815421155319</v>
      </c>
    </row>
    <row r="157" spans="3:11" x14ac:dyDescent="0.2">
      <c r="C157" s="5" t="s">
        <v>38</v>
      </c>
      <c r="D157" s="5" t="s">
        <v>39</v>
      </c>
      <c r="E157">
        <v>0</v>
      </c>
      <c r="F157">
        <f t="shared" si="28"/>
        <v>0</v>
      </c>
      <c r="G157">
        <v>330092</v>
      </c>
      <c r="H157" s="2">
        <f t="shared" si="29"/>
        <v>0</v>
      </c>
      <c r="I157" s="3">
        <f t="shared" si="30"/>
        <v>0</v>
      </c>
      <c r="J157" s="4">
        <v>711624</v>
      </c>
      <c r="K157" s="3">
        <f t="shared" si="31"/>
        <v>0</v>
      </c>
    </row>
    <row r="158" spans="3:11" x14ac:dyDescent="0.2">
      <c r="C158" s="5" t="s">
        <v>54</v>
      </c>
      <c r="D158" s="5" t="s">
        <v>55</v>
      </c>
      <c r="E158">
        <v>0</v>
      </c>
      <c r="F158">
        <f t="shared" si="28"/>
        <v>0</v>
      </c>
      <c r="G158">
        <v>330092</v>
      </c>
      <c r="H158" s="2">
        <f t="shared" si="29"/>
        <v>0</v>
      </c>
      <c r="I158" s="3">
        <f t="shared" si="30"/>
        <v>0</v>
      </c>
      <c r="J158" s="4">
        <v>65500</v>
      </c>
      <c r="K158" s="3">
        <f t="shared" si="31"/>
        <v>0</v>
      </c>
    </row>
    <row r="159" spans="3:11" x14ac:dyDescent="0.2">
      <c r="C159" s="5" t="s">
        <v>36</v>
      </c>
      <c r="D159" s="5" t="s">
        <v>56</v>
      </c>
      <c r="E159">
        <v>0</v>
      </c>
      <c r="F159">
        <f t="shared" si="28"/>
        <v>0</v>
      </c>
      <c r="G159">
        <v>330092</v>
      </c>
      <c r="H159" s="2">
        <f t="shared" si="29"/>
        <v>0</v>
      </c>
      <c r="I159" s="3">
        <f t="shared" si="30"/>
        <v>0</v>
      </c>
      <c r="J159" s="4">
        <v>2629</v>
      </c>
      <c r="K159" s="3">
        <f t="shared" si="31"/>
        <v>0</v>
      </c>
    </row>
    <row r="160" spans="3:11" x14ac:dyDescent="0.2">
      <c r="C160" s="5" t="s">
        <v>36</v>
      </c>
      <c r="D160" s="5" t="s">
        <v>37</v>
      </c>
      <c r="E160">
        <v>0</v>
      </c>
      <c r="F160">
        <f t="shared" si="28"/>
        <v>0</v>
      </c>
      <c r="G160">
        <v>330092</v>
      </c>
      <c r="H160" s="2">
        <f t="shared" si="29"/>
        <v>0</v>
      </c>
      <c r="I160" s="3">
        <f t="shared" si="30"/>
        <v>0</v>
      </c>
      <c r="J160" s="4">
        <v>5320</v>
      </c>
      <c r="K160" s="3">
        <f t="shared" si="31"/>
        <v>0</v>
      </c>
    </row>
    <row r="161" spans="2:11" x14ac:dyDescent="0.2">
      <c r="B161" t="s">
        <v>35</v>
      </c>
      <c r="H161" s="2">
        <f>SUM(H144:H160)</f>
        <v>60.837584673363793</v>
      </c>
      <c r="I161" s="3">
        <f t="shared" si="30"/>
        <v>60837.584673363795</v>
      </c>
      <c r="K161" s="3">
        <f>SUM(K144:K160)</f>
        <v>3349939.8955442719</v>
      </c>
    </row>
  </sheetData>
  <pageMargins left="0.7" right="0.7" top="0.75" bottom="0.75" header="0.3" footer="0.3"/>
  <pageSetup orientation="portrait" horizontalDpi="0" verticalDpi="0"/>
  <headerFooter>
    <oddHeader>&amp;CTable 2. Lake Almanor Phytoplankton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2021-12-27T21:38:04Z</dcterms:created>
  <dcterms:modified xsi:type="dcterms:W3CDTF">2022-02-15T21:07:48Z</dcterms:modified>
</cp:coreProperties>
</file>