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mcmurtry/Desktop/Lake Almanor, 2022/"/>
    </mc:Choice>
  </mc:AlternateContent>
  <xr:revisionPtr revIDLastSave="0" documentId="8_{43DF1AF0-8505-CB4E-833F-9C4C2C9CE01B}" xr6:coauthVersionLast="47" xr6:coauthVersionMax="47" xr10:uidLastSave="{00000000-0000-0000-0000-000000000000}"/>
  <bookViews>
    <workbookView xWindow="11980" yWindow="5900" windowWidth="28320" windowHeight="18780" xr2:uid="{1B4064B0-6798-D44D-889D-7D34109C27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3" i="1" l="1"/>
  <c r="H113" i="1" s="1"/>
  <c r="K113" i="1" s="1"/>
  <c r="F114" i="1"/>
  <c r="H114" i="1" s="1"/>
  <c r="K114" i="1" s="1"/>
  <c r="F115" i="1"/>
  <c r="H115" i="1" s="1"/>
  <c r="K115" i="1" s="1"/>
  <c r="F116" i="1"/>
  <c r="H116" i="1" s="1"/>
  <c r="K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K125" i="1" s="1"/>
  <c r="F126" i="1"/>
  <c r="H126" i="1" s="1"/>
  <c r="K126" i="1" s="1"/>
  <c r="F127" i="1"/>
  <c r="H127" i="1" s="1"/>
  <c r="K127" i="1" s="1"/>
  <c r="F112" i="1"/>
  <c r="H112" i="1" s="1"/>
  <c r="K112" i="1" s="1"/>
  <c r="H101" i="1"/>
  <c r="K101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K98" i="1" s="1"/>
  <c r="F99" i="1"/>
  <c r="H99" i="1" s="1"/>
  <c r="I99" i="1" s="1"/>
  <c r="F100" i="1"/>
  <c r="H100" i="1" s="1"/>
  <c r="K100" i="1" s="1"/>
  <c r="F101" i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92" i="1"/>
  <c r="H92" i="1" s="1"/>
  <c r="F68" i="1"/>
  <c r="H68" i="1" s="1"/>
  <c r="F69" i="1"/>
  <c r="H69" i="1" s="1"/>
  <c r="F70" i="1"/>
  <c r="H70" i="1" s="1"/>
  <c r="K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K82" i="1" s="1"/>
  <c r="F67" i="1"/>
  <c r="H67" i="1" s="1"/>
  <c r="K67" i="1" s="1"/>
  <c r="F48" i="1"/>
  <c r="H48" i="1" s="1"/>
  <c r="K48" i="1" s="1"/>
  <c r="F49" i="1"/>
  <c r="H49" i="1" s="1"/>
  <c r="F50" i="1"/>
  <c r="H50" i="1" s="1"/>
  <c r="F51" i="1"/>
  <c r="H51" i="1" s="1"/>
  <c r="F52" i="1"/>
  <c r="H52" i="1" s="1"/>
  <c r="I52" i="1" s="1"/>
  <c r="F53" i="1"/>
  <c r="H53" i="1" s="1"/>
  <c r="I53" i="1" s="1"/>
  <c r="F54" i="1"/>
  <c r="H54" i="1" s="1"/>
  <c r="F55" i="1"/>
  <c r="H55" i="1" s="1"/>
  <c r="K55" i="1" s="1"/>
  <c r="F56" i="1"/>
  <c r="H56" i="1" s="1"/>
  <c r="K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47" i="1"/>
  <c r="H47" i="1" s="1"/>
  <c r="F22" i="1"/>
  <c r="H22" i="1" s="1"/>
  <c r="K22" i="1" s="1"/>
  <c r="F23" i="1"/>
  <c r="H23" i="1" s="1"/>
  <c r="K23" i="1" s="1"/>
  <c r="F24" i="1"/>
  <c r="H24" i="1" s="1"/>
  <c r="K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K34" i="1" s="1"/>
  <c r="F35" i="1"/>
  <c r="H35" i="1" s="1"/>
  <c r="K35" i="1" s="1"/>
  <c r="F21" i="1"/>
  <c r="H21" i="1" s="1"/>
  <c r="K21" i="1" s="1"/>
  <c r="I56" i="1" l="1"/>
  <c r="I55" i="1"/>
  <c r="I47" i="1"/>
  <c r="K47" i="1"/>
  <c r="K51" i="1"/>
  <c r="I51" i="1"/>
  <c r="K97" i="1"/>
  <c r="I97" i="1"/>
  <c r="I60" i="1"/>
  <c r="K60" i="1"/>
  <c r="I92" i="1"/>
  <c r="K92" i="1"/>
  <c r="H108" i="1"/>
  <c r="I108" i="1" s="1"/>
  <c r="I96" i="1"/>
  <c r="K96" i="1"/>
  <c r="I124" i="1"/>
  <c r="K124" i="1"/>
  <c r="I107" i="1"/>
  <c r="K107" i="1"/>
  <c r="I95" i="1"/>
  <c r="K95" i="1"/>
  <c r="K123" i="1"/>
  <c r="I123" i="1"/>
  <c r="I106" i="1"/>
  <c r="K106" i="1"/>
  <c r="I94" i="1"/>
  <c r="K94" i="1"/>
  <c r="K122" i="1"/>
  <c r="I122" i="1"/>
  <c r="I105" i="1"/>
  <c r="K105" i="1"/>
  <c r="K93" i="1"/>
  <c r="I93" i="1"/>
  <c r="I121" i="1"/>
  <c r="K121" i="1"/>
  <c r="K104" i="1"/>
  <c r="I104" i="1"/>
  <c r="I120" i="1"/>
  <c r="K120" i="1"/>
  <c r="I103" i="1"/>
  <c r="K103" i="1"/>
  <c r="I119" i="1"/>
  <c r="K119" i="1"/>
  <c r="K102" i="1"/>
  <c r="I102" i="1"/>
  <c r="I118" i="1"/>
  <c r="K118" i="1"/>
  <c r="H128" i="1"/>
  <c r="K117" i="1"/>
  <c r="I117" i="1"/>
  <c r="I112" i="1"/>
  <c r="I116" i="1"/>
  <c r="I100" i="1"/>
  <c r="I127" i="1"/>
  <c r="I115" i="1"/>
  <c r="I126" i="1"/>
  <c r="I114" i="1"/>
  <c r="I125" i="1"/>
  <c r="I113" i="1"/>
  <c r="I101" i="1"/>
  <c r="I98" i="1"/>
  <c r="K99" i="1"/>
  <c r="I76" i="1"/>
  <c r="K76" i="1"/>
  <c r="K74" i="1"/>
  <c r="I74" i="1"/>
  <c r="K57" i="1"/>
  <c r="I57" i="1"/>
  <c r="K75" i="1"/>
  <c r="I75" i="1"/>
  <c r="K72" i="1"/>
  <c r="I72" i="1"/>
  <c r="K50" i="1"/>
  <c r="I50" i="1"/>
  <c r="H63" i="1"/>
  <c r="I63" i="1" s="1"/>
  <c r="K49" i="1"/>
  <c r="I49" i="1"/>
  <c r="K71" i="1"/>
  <c r="I71" i="1"/>
  <c r="K81" i="1"/>
  <c r="I81" i="1"/>
  <c r="I54" i="1"/>
  <c r="K54" i="1"/>
  <c r="H83" i="1"/>
  <c r="I83" i="1" s="1"/>
  <c r="K68" i="1"/>
  <c r="I68" i="1"/>
  <c r="K62" i="1"/>
  <c r="I62" i="1"/>
  <c r="K61" i="1"/>
  <c r="I61" i="1"/>
  <c r="K59" i="1"/>
  <c r="I59" i="1"/>
  <c r="K73" i="1"/>
  <c r="I73" i="1"/>
  <c r="K69" i="1"/>
  <c r="I69" i="1"/>
  <c r="K80" i="1"/>
  <c r="I80" i="1"/>
  <c r="I79" i="1"/>
  <c r="K79" i="1"/>
  <c r="I78" i="1"/>
  <c r="K78" i="1"/>
  <c r="I77" i="1"/>
  <c r="K77" i="1"/>
  <c r="K52" i="1"/>
  <c r="K53" i="1"/>
  <c r="I48" i="1"/>
  <c r="I67" i="1"/>
  <c r="I82" i="1"/>
  <c r="I70" i="1"/>
  <c r="I58" i="1"/>
  <c r="K58" i="1"/>
  <c r="K26" i="1"/>
  <c r="I26" i="1"/>
  <c r="K25" i="1"/>
  <c r="I25" i="1"/>
  <c r="K33" i="1"/>
  <c r="I33" i="1"/>
  <c r="K32" i="1"/>
  <c r="I32" i="1"/>
  <c r="I29" i="1"/>
  <c r="K29" i="1"/>
  <c r="I31" i="1"/>
  <c r="K31" i="1"/>
  <c r="I28" i="1"/>
  <c r="K28" i="1"/>
  <c r="I30" i="1"/>
  <c r="K30" i="1"/>
  <c r="K27" i="1"/>
  <c r="I27" i="1"/>
  <c r="I21" i="1"/>
  <c r="I24" i="1"/>
  <c r="I35" i="1"/>
  <c r="I23" i="1"/>
  <c r="I34" i="1"/>
  <c r="I22" i="1"/>
  <c r="H36" i="1"/>
  <c r="K83" i="1" l="1"/>
  <c r="K128" i="1"/>
  <c r="K108" i="1"/>
  <c r="K63" i="1"/>
  <c r="K36" i="1"/>
  <c r="F3" i="1" l="1"/>
  <c r="H3" i="1" s="1"/>
  <c r="F4" i="1"/>
  <c r="H4" i="1" s="1"/>
  <c r="F5" i="1"/>
  <c r="H5" i="1" s="1"/>
  <c r="F6" i="1"/>
  <c r="H6" i="1" s="1"/>
  <c r="F7" i="1"/>
  <c r="H7" i="1" s="1"/>
  <c r="F8" i="1"/>
  <c r="H8" i="1" s="1"/>
  <c r="K8" i="1" s="1"/>
  <c r="F9" i="1"/>
  <c r="H9" i="1" s="1"/>
  <c r="K9" i="1" s="1"/>
  <c r="F10" i="1"/>
  <c r="H10" i="1" s="1"/>
  <c r="K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2" i="1"/>
  <c r="H2" i="1" s="1"/>
  <c r="K5" i="1" l="1"/>
  <c r="I5" i="1"/>
  <c r="K7" i="1"/>
  <c r="I7" i="1"/>
  <c r="K6" i="1"/>
  <c r="I6" i="1"/>
  <c r="H17" i="1"/>
  <c r="I17" i="1" s="1"/>
  <c r="K2" i="1"/>
  <c r="I2" i="1"/>
  <c r="K16" i="1"/>
  <c r="I16" i="1"/>
  <c r="K4" i="1"/>
  <c r="I4" i="1"/>
  <c r="K15" i="1"/>
  <c r="I15" i="1"/>
  <c r="K3" i="1"/>
  <c r="I3" i="1"/>
  <c r="K14" i="1"/>
  <c r="I14" i="1"/>
  <c r="K13" i="1"/>
  <c r="I13" i="1"/>
  <c r="K12" i="1"/>
  <c r="I12" i="1"/>
  <c r="K11" i="1"/>
  <c r="I11" i="1"/>
  <c r="I10" i="1"/>
  <c r="I8" i="1"/>
  <c r="I9" i="1"/>
  <c r="K17" i="1" l="1"/>
  <c r="I128" i="1"/>
</calcChain>
</file>

<file path=xl/sharedStrings.xml><?xml version="1.0" encoding="utf-8"?>
<sst xmlns="http://schemas.openxmlformats.org/spreadsheetml/2006/main" count="265" uniqueCount="38">
  <si>
    <t>Date</t>
    <phoneticPr fontId="0" type="noConversion"/>
  </si>
  <si>
    <t>Location</t>
    <phoneticPr fontId="0" type="noConversion"/>
  </si>
  <si>
    <t>Common name</t>
    <phoneticPr fontId="0" type="noConversion"/>
  </si>
  <si>
    <t>Genus</t>
    <phoneticPr fontId="0" type="noConversion"/>
  </si>
  <si>
    <t>#/slide</t>
    <phoneticPr fontId="0" type="noConversion"/>
  </si>
  <si>
    <t># in conc</t>
    <phoneticPr fontId="0" type="noConversion"/>
  </si>
  <si>
    <t>vol sample</t>
    <phoneticPr fontId="0" type="noConversion"/>
  </si>
  <si>
    <t>#/mL lake</t>
    <phoneticPr fontId="0" type="noConversion"/>
  </si>
  <si>
    <t>#/L lake</t>
    <phoneticPr fontId="0" type="noConversion"/>
  </si>
  <si>
    <t>vol/org</t>
    <phoneticPr fontId="0" type="noConversion"/>
  </si>
  <si>
    <t>vol, µ3/mL</t>
  </si>
  <si>
    <t>LA-02</t>
  </si>
  <si>
    <t>diatoms</t>
  </si>
  <si>
    <t>Fragilaria</t>
    <phoneticPr fontId="0" type="noConversion"/>
  </si>
  <si>
    <t>diatoms</t>
    <phoneticPr fontId="0" type="noConversion"/>
  </si>
  <si>
    <t>Cyclotella</t>
    <phoneticPr fontId="0" type="noConversion"/>
  </si>
  <si>
    <t>Asterionella</t>
    <phoneticPr fontId="0" type="noConversion"/>
  </si>
  <si>
    <t>Stephanodiscus</t>
    <phoneticPr fontId="0" type="noConversion"/>
  </si>
  <si>
    <t>Aulacoseira</t>
    <phoneticPr fontId="0" type="noConversion"/>
  </si>
  <si>
    <t>Nitzschia</t>
    <phoneticPr fontId="0" type="noConversion"/>
  </si>
  <si>
    <t>greens</t>
    <phoneticPr fontId="0" type="noConversion"/>
  </si>
  <si>
    <t>Staurastrum</t>
    <phoneticPr fontId="0" type="noConversion"/>
  </si>
  <si>
    <t>Gleococcus</t>
    <phoneticPr fontId="0" type="noConversion"/>
  </si>
  <si>
    <t>Eudorina</t>
    <phoneticPr fontId="0" type="noConversion"/>
  </si>
  <si>
    <t>Dictyosphaerium</t>
    <phoneticPr fontId="0" type="noConversion"/>
  </si>
  <si>
    <t>yellow greens</t>
    <phoneticPr fontId="0" type="noConversion"/>
  </si>
  <si>
    <t>Tribonema</t>
    <phoneticPr fontId="0" type="noConversion"/>
  </si>
  <si>
    <t>Dolichospermum</t>
    <phoneticPr fontId="0" type="noConversion"/>
  </si>
  <si>
    <t>Aphanazomenon</t>
    <phoneticPr fontId="0" type="noConversion"/>
  </si>
  <si>
    <t>dinoflagellates</t>
    <phoneticPr fontId="0" type="noConversion"/>
  </si>
  <si>
    <t>Sphaerodinium</t>
    <phoneticPr fontId="0" type="noConversion"/>
  </si>
  <si>
    <t>yellow browns</t>
    <phoneticPr fontId="0" type="noConversion"/>
  </si>
  <si>
    <t>Dinobryon</t>
    <phoneticPr fontId="0" type="noConversion"/>
  </si>
  <si>
    <t>Total LA-02</t>
  </si>
  <si>
    <t>LA-03</t>
  </si>
  <si>
    <t>Total LA-03</t>
  </si>
  <si>
    <t>Lyngbya</t>
  </si>
  <si>
    <t>bluegreens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</si>
</sst>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F2D86-364E-694A-9BB9-C690D0AF3D2C}">
  <dimension ref="A1:K128"/>
  <sheetViews>
    <sheetView tabSelected="1" view="pageLayout" topLeftCell="A15" zoomScaleNormal="100" workbookViewId="0">
      <selection activeCell="L130" sqref="L130"/>
    </sheetView>
  </sheetViews>
  <sheetFormatPr baseColWidth="10" defaultRowHeight="16" x14ac:dyDescent="0.2"/>
  <cols>
    <col min="3" max="3" width="12.83203125" customWidth="1"/>
    <col min="4" max="4" width="12.1640625" customWidth="1"/>
    <col min="5" max="5" width="12.1640625" hidden="1" customWidth="1"/>
    <col min="6" max="6" width="10.83203125" hidden="1" customWidth="1"/>
    <col min="7" max="7" width="0.1640625" customWidth="1"/>
    <col min="10" max="10" width="10.83203125" hidden="1" customWidth="1"/>
  </cols>
  <sheetData>
    <row r="1" spans="1:1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">
      <c r="A2" s="1">
        <v>44680</v>
      </c>
      <c r="B2" t="s">
        <v>11</v>
      </c>
      <c r="C2" t="s">
        <v>12</v>
      </c>
      <c r="D2" t="s">
        <v>13</v>
      </c>
      <c r="E2">
        <v>8500</v>
      </c>
      <c r="F2">
        <f>E2*120</f>
        <v>1020000</v>
      </c>
      <c r="G2">
        <v>1122315</v>
      </c>
      <c r="H2" s="2">
        <f>F2/G2</f>
        <v>0.90883575466780719</v>
      </c>
      <c r="I2" s="3">
        <f>H2*1000</f>
        <v>908.83575466780724</v>
      </c>
      <c r="J2" s="4">
        <v>170020</v>
      </c>
      <c r="K2" s="3">
        <f>H2*J2</f>
        <v>154520.25500862059</v>
      </c>
    </row>
    <row r="3" spans="1:11" x14ac:dyDescent="0.2">
      <c r="C3" t="s">
        <v>14</v>
      </c>
      <c r="D3" t="s">
        <v>15</v>
      </c>
      <c r="E3">
        <v>250</v>
      </c>
      <c r="F3">
        <f t="shared" ref="F3:F16" si="0">E3*120</f>
        <v>30000</v>
      </c>
      <c r="G3">
        <v>1122315</v>
      </c>
      <c r="H3" s="2">
        <f t="shared" ref="H3:H16" si="1">F3/G3</f>
        <v>2.6730463372582565E-2</v>
      </c>
      <c r="I3" s="3">
        <f t="shared" ref="I3:I17" si="2">H3*1000</f>
        <v>26.730463372582566</v>
      </c>
      <c r="J3">
        <v>2900</v>
      </c>
      <c r="K3" s="3">
        <f t="shared" ref="K3:K16" si="3">H3*J3</f>
        <v>77.518343780489445</v>
      </c>
    </row>
    <row r="4" spans="1:11" x14ac:dyDescent="0.2">
      <c r="C4" t="s">
        <v>14</v>
      </c>
      <c r="D4" t="s">
        <v>16</v>
      </c>
      <c r="E4">
        <v>5875</v>
      </c>
      <c r="F4">
        <f t="shared" si="0"/>
        <v>705000</v>
      </c>
      <c r="G4">
        <v>1122315</v>
      </c>
      <c r="H4" s="2">
        <f t="shared" si="1"/>
        <v>0.62816588925569028</v>
      </c>
      <c r="I4" s="3">
        <f t="shared" si="2"/>
        <v>628.16588925569033</v>
      </c>
      <c r="J4">
        <v>3730</v>
      </c>
      <c r="K4" s="3">
        <f t="shared" si="3"/>
        <v>2343.0587669237248</v>
      </c>
    </row>
    <row r="5" spans="1:11" x14ac:dyDescent="0.2">
      <c r="C5" t="s">
        <v>14</v>
      </c>
      <c r="D5" t="s">
        <v>17</v>
      </c>
      <c r="F5">
        <f t="shared" si="0"/>
        <v>0</v>
      </c>
      <c r="G5">
        <v>1122315</v>
      </c>
      <c r="H5" s="2">
        <f t="shared" si="1"/>
        <v>0</v>
      </c>
      <c r="I5" s="3">
        <f t="shared" si="2"/>
        <v>0</v>
      </c>
      <c r="J5" s="4">
        <v>63600</v>
      </c>
      <c r="K5" s="3">
        <f t="shared" si="3"/>
        <v>0</v>
      </c>
    </row>
    <row r="6" spans="1:11" x14ac:dyDescent="0.2">
      <c r="C6" t="s">
        <v>14</v>
      </c>
      <c r="D6" t="s">
        <v>18</v>
      </c>
      <c r="E6">
        <v>2125</v>
      </c>
      <c r="F6">
        <f t="shared" si="0"/>
        <v>255000</v>
      </c>
      <c r="G6">
        <v>1122315</v>
      </c>
      <c r="H6" s="2">
        <f t="shared" si="1"/>
        <v>0.2272089386669518</v>
      </c>
      <c r="I6" s="3">
        <f t="shared" si="2"/>
        <v>227.20893866695181</v>
      </c>
      <c r="J6" s="4">
        <v>93250</v>
      </c>
      <c r="K6" s="3">
        <f t="shared" si="3"/>
        <v>21187.233530693255</v>
      </c>
    </row>
    <row r="7" spans="1:11" x14ac:dyDescent="0.2">
      <c r="C7" t="s">
        <v>14</v>
      </c>
      <c r="D7" t="s">
        <v>19</v>
      </c>
      <c r="F7">
        <f t="shared" si="0"/>
        <v>0</v>
      </c>
      <c r="G7">
        <v>1122315</v>
      </c>
      <c r="H7" s="2">
        <f t="shared" si="1"/>
        <v>0</v>
      </c>
      <c r="I7" s="3">
        <f t="shared" si="2"/>
        <v>0</v>
      </c>
      <c r="J7" s="4">
        <v>520</v>
      </c>
      <c r="K7" s="3">
        <f t="shared" si="3"/>
        <v>0</v>
      </c>
    </row>
    <row r="8" spans="1:11" x14ac:dyDescent="0.2">
      <c r="C8" t="s">
        <v>20</v>
      </c>
      <c r="D8" t="s">
        <v>21</v>
      </c>
      <c r="F8">
        <f t="shared" si="0"/>
        <v>0</v>
      </c>
      <c r="G8">
        <v>1122315</v>
      </c>
      <c r="H8" s="2">
        <f t="shared" si="1"/>
        <v>0</v>
      </c>
      <c r="I8" s="3">
        <f t="shared" si="2"/>
        <v>0</v>
      </c>
      <c r="J8" s="4">
        <v>5320</v>
      </c>
      <c r="K8" s="3">
        <f t="shared" si="3"/>
        <v>0</v>
      </c>
    </row>
    <row r="9" spans="1:11" x14ac:dyDescent="0.2">
      <c r="C9" t="s">
        <v>20</v>
      </c>
      <c r="D9" t="s">
        <v>22</v>
      </c>
      <c r="F9">
        <f t="shared" si="0"/>
        <v>0</v>
      </c>
      <c r="G9">
        <v>1122315</v>
      </c>
      <c r="H9" s="2">
        <f t="shared" si="1"/>
        <v>0</v>
      </c>
      <c r="I9" s="3">
        <f t="shared" si="2"/>
        <v>0</v>
      </c>
      <c r="J9" s="4">
        <v>520</v>
      </c>
      <c r="K9" s="3">
        <f t="shared" si="3"/>
        <v>0</v>
      </c>
    </row>
    <row r="10" spans="1:11" x14ac:dyDescent="0.2">
      <c r="C10" t="s">
        <v>20</v>
      </c>
      <c r="D10" t="s">
        <v>23</v>
      </c>
      <c r="F10">
        <f t="shared" si="0"/>
        <v>0</v>
      </c>
      <c r="G10">
        <v>1122315</v>
      </c>
      <c r="H10" s="2">
        <f t="shared" si="1"/>
        <v>0</v>
      </c>
      <c r="I10" s="3">
        <f t="shared" si="2"/>
        <v>0</v>
      </c>
      <c r="J10" s="4">
        <v>65000</v>
      </c>
      <c r="K10" s="3">
        <f t="shared" si="3"/>
        <v>0</v>
      </c>
    </row>
    <row r="11" spans="1:11" x14ac:dyDescent="0.2">
      <c r="C11" t="s">
        <v>20</v>
      </c>
      <c r="D11" t="s">
        <v>24</v>
      </c>
      <c r="F11">
        <f t="shared" si="0"/>
        <v>0</v>
      </c>
      <c r="G11">
        <v>1122315</v>
      </c>
      <c r="H11" s="2">
        <f t="shared" si="1"/>
        <v>0</v>
      </c>
      <c r="I11" s="3">
        <f t="shared" si="2"/>
        <v>0</v>
      </c>
      <c r="J11" s="4">
        <v>136800</v>
      </c>
      <c r="K11" s="3">
        <f t="shared" si="3"/>
        <v>0</v>
      </c>
    </row>
    <row r="12" spans="1:11" x14ac:dyDescent="0.2">
      <c r="C12" t="s">
        <v>25</v>
      </c>
      <c r="D12" t="s">
        <v>26</v>
      </c>
      <c r="F12">
        <f t="shared" si="0"/>
        <v>0</v>
      </c>
      <c r="G12">
        <v>1122315</v>
      </c>
      <c r="H12" s="2">
        <f t="shared" si="1"/>
        <v>0</v>
      </c>
      <c r="I12" s="3">
        <f t="shared" si="2"/>
        <v>0</v>
      </c>
      <c r="J12" s="4">
        <v>106000</v>
      </c>
      <c r="K12" s="3">
        <f t="shared" si="3"/>
        <v>0</v>
      </c>
    </row>
    <row r="13" spans="1:11" x14ac:dyDescent="0.2">
      <c r="C13" t="s">
        <v>37</v>
      </c>
      <c r="D13" t="s">
        <v>27</v>
      </c>
      <c r="F13">
        <f t="shared" si="0"/>
        <v>0</v>
      </c>
      <c r="G13">
        <v>1122315</v>
      </c>
      <c r="H13" s="2">
        <f t="shared" si="1"/>
        <v>0</v>
      </c>
      <c r="I13" s="3">
        <f t="shared" si="2"/>
        <v>0</v>
      </c>
      <c r="J13" s="4">
        <v>93200</v>
      </c>
      <c r="K13" s="3">
        <f t="shared" si="3"/>
        <v>0</v>
      </c>
    </row>
    <row r="14" spans="1:11" x14ac:dyDescent="0.2">
      <c r="C14" t="s">
        <v>37</v>
      </c>
      <c r="D14" t="s">
        <v>28</v>
      </c>
      <c r="F14">
        <f t="shared" si="0"/>
        <v>0</v>
      </c>
      <c r="G14">
        <v>1122315</v>
      </c>
      <c r="H14" s="2">
        <f t="shared" si="1"/>
        <v>0</v>
      </c>
      <c r="I14" s="3">
        <f t="shared" si="2"/>
        <v>0</v>
      </c>
      <c r="J14" s="4">
        <v>3752</v>
      </c>
      <c r="K14" s="3">
        <f t="shared" si="3"/>
        <v>0</v>
      </c>
    </row>
    <row r="15" spans="1:11" x14ac:dyDescent="0.2">
      <c r="C15" t="s">
        <v>29</v>
      </c>
      <c r="D15" t="s">
        <v>30</v>
      </c>
      <c r="E15">
        <v>15</v>
      </c>
      <c r="F15">
        <f t="shared" si="0"/>
        <v>1800</v>
      </c>
      <c r="G15">
        <v>1122315</v>
      </c>
      <c r="H15" s="2">
        <f t="shared" si="1"/>
        <v>1.6038278023549539E-3</v>
      </c>
      <c r="I15" s="3">
        <f t="shared" si="2"/>
        <v>1.6038278023549539</v>
      </c>
      <c r="J15" s="4">
        <v>65400</v>
      </c>
      <c r="K15" s="3">
        <f t="shared" si="3"/>
        <v>104.89033827401398</v>
      </c>
    </row>
    <row r="16" spans="1:11" x14ac:dyDescent="0.2">
      <c r="C16" t="s">
        <v>31</v>
      </c>
      <c r="D16" t="s">
        <v>32</v>
      </c>
      <c r="F16">
        <f t="shared" si="0"/>
        <v>0</v>
      </c>
      <c r="G16">
        <v>1122315</v>
      </c>
      <c r="H16" s="2">
        <f t="shared" si="1"/>
        <v>0</v>
      </c>
      <c r="I16" s="3">
        <f t="shared" si="2"/>
        <v>0</v>
      </c>
      <c r="J16" s="4">
        <v>2629</v>
      </c>
      <c r="K16" s="3">
        <f t="shared" si="3"/>
        <v>0</v>
      </c>
    </row>
    <row r="17" spans="1:11" x14ac:dyDescent="0.2">
      <c r="B17" t="s">
        <v>33</v>
      </c>
      <c r="H17" s="2">
        <f>SUM(H2:H16)</f>
        <v>1.7925448737653866</v>
      </c>
      <c r="I17" s="3">
        <f t="shared" si="2"/>
        <v>1792.5448737653867</v>
      </c>
      <c r="K17" s="3">
        <f>SUM(K2:K16)</f>
        <v>178232.95598829206</v>
      </c>
    </row>
    <row r="20" spans="1:11" x14ac:dyDescent="0.2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</v>
      </c>
      <c r="H20" t="s">
        <v>7</v>
      </c>
      <c r="I20" t="s">
        <v>8</v>
      </c>
      <c r="J20" t="s">
        <v>9</v>
      </c>
      <c r="K20" t="s">
        <v>10</v>
      </c>
    </row>
    <row r="21" spans="1:11" x14ac:dyDescent="0.2">
      <c r="A21" s="1">
        <v>44680</v>
      </c>
      <c r="B21" t="s">
        <v>34</v>
      </c>
      <c r="C21" t="s">
        <v>12</v>
      </c>
      <c r="D21" t="s">
        <v>13</v>
      </c>
      <c r="E21">
        <v>6125</v>
      </c>
      <c r="F21">
        <f>E21*120</f>
        <v>735000</v>
      </c>
      <c r="G21">
        <v>330092</v>
      </c>
      <c r="H21" s="2">
        <f>F21/G21</f>
        <v>2.22665196369497</v>
      </c>
      <c r="I21" s="3">
        <f>H21*1000</f>
        <v>2226.6519636949702</v>
      </c>
      <c r="J21" s="4">
        <v>185020</v>
      </c>
      <c r="K21" s="3">
        <f>H21*J21</f>
        <v>411975.14632284333</v>
      </c>
    </row>
    <row r="22" spans="1:11" x14ac:dyDescent="0.2">
      <c r="C22" t="s">
        <v>14</v>
      </c>
      <c r="D22" t="s">
        <v>15</v>
      </c>
      <c r="E22">
        <v>12</v>
      </c>
      <c r="F22">
        <f t="shared" ref="F22:F35" si="4">E22*120</f>
        <v>1440</v>
      </c>
      <c r="G22">
        <v>330092</v>
      </c>
      <c r="H22" s="2">
        <f t="shared" ref="H22:H35" si="5">F22/G22</f>
        <v>4.362420173769737E-3</v>
      </c>
      <c r="I22" s="3">
        <f t="shared" ref="I22:I35" si="6">H22*1000</f>
        <v>4.3624201737697366</v>
      </c>
      <c r="J22">
        <v>2900</v>
      </c>
      <c r="K22" s="3">
        <f t="shared" ref="K22:K35" si="7">H22*J22</f>
        <v>12.651018503932237</v>
      </c>
    </row>
    <row r="23" spans="1:11" x14ac:dyDescent="0.2">
      <c r="C23" t="s">
        <v>14</v>
      </c>
      <c r="D23" t="s">
        <v>16</v>
      </c>
      <c r="E23">
        <v>51250</v>
      </c>
      <c r="F23">
        <f t="shared" si="4"/>
        <v>6150000</v>
      </c>
      <c r="G23">
        <v>330092</v>
      </c>
      <c r="H23" s="2">
        <f t="shared" si="5"/>
        <v>18.631169492141584</v>
      </c>
      <c r="I23" s="3">
        <f t="shared" si="6"/>
        <v>18631.169492141584</v>
      </c>
      <c r="J23">
        <v>3730</v>
      </c>
      <c r="K23" s="3">
        <f t="shared" si="7"/>
        <v>69494.262205688108</v>
      </c>
    </row>
    <row r="24" spans="1:11" x14ac:dyDescent="0.2">
      <c r="C24" t="s">
        <v>14</v>
      </c>
      <c r="D24" t="s">
        <v>17</v>
      </c>
      <c r="F24">
        <f t="shared" si="4"/>
        <v>0</v>
      </c>
      <c r="G24">
        <v>330092</v>
      </c>
      <c r="H24" s="2">
        <f t="shared" si="5"/>
        <v>0</v>
      </c>
      <c r="I24" s="3">
        <f t="shared" si="6"/>
        <v>0</v>
      </c>
      <c r="J24" s="4">
        <v>63600</v>
      </c>
      <c r="K24" s="3">
        <f t="shared" si="7"/>
        <v>0</v>
      </c>
    </row>
    <row r="25" spans="1:11" x14ac:dyDescent="0.2">
      <c r="C25" t="s">
        <v>14</v>
      </c>
      <c r="D25" t="s">
        <v>18</v>
      </c>
      <c r="E25">
        <v>500</v>
      </c>
      <c r="F25">
        <f t="shared" si="4"/>
        <v>60000</v>
      </c>
      <c r="G25">
        <v>330092</v>
      </c>
      <c r="H25" s="2">
        <f t="shared" si="5"/>
        <v>0.18176750724040572</v>
      </c>
      <c r="I25" s="3">
        <f t="shared" si="6"/>
        <v>181.76750724040571</v>
      </c>
      <c r="J25" s="4">
        <v>135400</v>
      </c>
      <c r="K25" s="3">
        <f t="shared" si="7"/>
        <v>24611.320480350932</v>
      </c>
    </row>
    <row r="26" spans="1:11" x14ac:dyDescent="0.2">
      <c r="C26" t="s">
        <v>14</v>
      </c>
      <c r="D26" t="s">
        <v>19</v>
      </c>
      <c r="F26">
        <f t="shared" si="4"/>
        <v>0</v>
      </c>
      <c r="G26">
        <v>330092</v>
      </c>
      <c r="H26" s="2">
        <f t="shared" si="5"/>
        <v>0</v>
      </c>
      <c r="I26" s="3">
        <f t="shared" si="6"/>
        <v>0</v>
      </c>
      <c r="J26" s="4">
        <v>520</v>
      </c>
      <c r="K26" s="3">
        <f t="shared" si="7"/>
        <v>0</v>
      </c>
    </row>
    <row r="27" spans="1:11" x14ac:dyDescent="0.2">
      <c r="C27" t="s">
        <v>20</v>
      </c>
      <c r="D27" t="s">
        <v>21</v>
      </c>
      <c r="F27">
        <f t="shared" si="4"/>
        <v>0</v>
      </c>
      <c r="G27">
        <v>330092</v>
      </c>
      <c r="H27" s="2">
        <f t="shared" si="5"/>
        <v>0</v>
      </c>
      <c r="I27" s="3">
        <f t="shared" si="6"/>
        <v>0</v>
      </c>
      <c r="J27" s="4">
        <v>5320</v>
      </c>
      <c r="K27" s="3">
        <f t="shared" si="7"/>
        <v>0</v>
      </c>
    </row>
    <row r="28" spans="1:11" x14ac:dyDescent="0.2">
      <c r="C28" t="s">
        <v>20</v>
      </c>
      <c r="D28" t="s">
        <v>22</v>
      </c>
      <c r="F28">
        <f t="shared" si="4"/>
        <v>0</v>
      </c>
      <c r="G28">
        <v>330092</v>
      </c>
      <c r="H28" s="2">
        <f t="shared" si="5"/>
        <v>0</v>
      </c>
      <c r="I28" s="3">
        <f t="shared" si="6"/>
        <v>0</v>
      </c>
      <c r="J28" s="4">
        <v>520</v>
      </c>
      <c r="K28" s="3">
        <f t="shared" si="7"/>
        <v>0</v>
      </c>
    </row>
    <row r="29" spans="1:11" x14ac:dyDescent="0.2">
      <c r="C29" t="s">
        <v>20</v>
      </c>
      <c r="D29" t="s">
        <v>23</v>
      </c>
      <c r="F29">
        <f t="shared" si="4"/>
        <v>0</v>
      </c>
      <c r="G29">
        <v>330092</v>
      </c>
      <c r="H29" s="2">
        <f t="shared" si="5"/>
        <v>0</v>
      </c>
      <c r="I29" s="3">
        <f t="shared" si="6"/>
        <v>0</v>
      </c>
      <c r="J29" s="4">
        <v>65000</v>
      </c>
      <c r="K29" s="3">
        <f t="shared" si="7"/>
        <v>0</v>
      </c>
    </row>
    <row r="30" spans="1:11" x14ac:dyDescent="0.2">
      <c r="C30" t="s">
        <v>20</v>
      </c>
      <c r="D30" t="s">
        <v>24</v>
      </c>
      <c r="F30">
        <f t="shared" si="4"/>
        <v>0</v>
      </c>
      <c r="G30">
        <v>330092</v>
      </c>
      <c r="H30" s="2">
        <f t="shared" si="5"/>
        <v>0</v>
      </c>
      <c r="I30" s="3">
        <f t="shared" si="6"/>
        <v>0</v>
      </c>
      <c r="J30" s="4">
        <v>136800</v>
      </c>
      <c r="K30" s="3">
        <f t="shared" si="7"/>
        <v>0</v>
      </c>
    </row>
    <row r="31" spans="1:11" x14ac:dyDescent="0.2">
      <c r="C31" t="s">
        <v>25</v>
      </c>
      <c r="D31" t="s">
        <v>26</v>
      </c>
      <c r="F31">
        <f t="shared" si="4"/>
        <v>0</v>
      </c>
      <c r="G31">
        <v>330092</v>
      </c>
      <c r="H31" s="2">
        <f t="shared" si="5"/>
        <v>0</v>
      </c>
      <c r="I31" s="3">
        <f t="shared" si="6"/>
        <v>0</v>
      </c>
      <c r="J31" s="4">
        <v>106000</v>
      </c>
      <c r="K31" s="3">
        <f t="shared" si="7"/>
        <v>0</v>
      </c>
    </row>
    <row r="32" spans="1:11" x14ac:dyDescent="0.2">
      <c r="C32" t="s">
        <v>37</v>
      </c>
      <c r="D32" t="s">
        <v>27</v>
      </c>
      <c r="F32">
        <f t="shared" si="4"/>
        <v>0</v>
      </c>
      <c r="G32">
        <v>330092</v>
      </c>
      <c r="H32" s="2">
        <f t="shared" si="5"/>
        <v>0</v>
      </c>
      <c r="I32" s="3">
        <f t="shared" si="6"/>
        <v>0</v>
      </c>
      <c r="J32" s="4">
        <v>93200</v>
      </c>
      <c r="K32" s="3">
        <f t="shared" si="7"/>
        <v>0</v>
      </c>
    </row>
    <row r="33" spans="1:11" x14ac:dyDescent="0.2">
      <c r="C33" t="s">
        <v>37</v>
      </c>
      <c r="D33" t="s">
        <v>28</v>
      </c>
      <c r="F33">
        <f t="shared" si="4"/>
        <v>0</v>
      </c>
      <c r="G33">
        <v>330092</v>
      </c>
      <c r="H33" s="2">
        <f t="shared" si="5"/>
        <v>0</v>
      </c>
      <c r="I33" s="3">
        <f t="shared" si="6"/>
        <v>0</v>
      </c>
      <c r="J33" s="4">
        <v>3752</v>
      </c>
      <c r="K33" s="3">
        <f t="shared" si="7"/>
        <v>0</v>
      </c>
    </row>
    <row r="34" spans="1:11" x14ac:dyDescent="0.2">
      <c r="C34" t="s">
        <v>29</v>
      </c>
      <c r="D34" t="s">
        <v>30</v>
      </c>
      <c r="E34">
        <v>10</v>
      </c>
      <c r="F34">
        <f t="shared" si="4"/>
        <v>1200</v>
      </c>
      <c r="G34">
        <v>330092</v>
      </c>
      <c r="H34" s="2">
        <f t="shared" si="5"/>
        <v>3.6353501448081142E-3</v>
      </c>
      <c r="I34" s="3">
        <f t="shared" si="6"/>
        <v>3.6353501448081142</v>
      </c>
      <c r="J34" s="4">
        <v>65400</v>
      </c>
      <c r="K34" s="3">
        <f t="shared" si="7"/>
        <v>237.75189947045067</v>
      </c>
    </row>
    <row r="35" spans="1:11" x14ac:dyDescent="0.2">
      <c r="C35" t="s">
        <v>31</v>
      </c>
      <c r="D35" t="s">
        <v>32</v>
      </c>
      <c r="F35">
        <f t="shared" si="4"/>
        <v>0</v>
      </c>
      <c r="G35">
        <v>330092</v>
      </c>
      <c r="H35" s="2">
        <f t="shared" si="5"/>
        <v>0</v>
      </c>
      <c r="I35" s="3">
        <f t="shared" si="6"/>
        <v>0</v>
      </c>
      <c r="J35" s="4">
        <v>2629</v>
      </c>
      <c r="K35" s="3">
        <f t="shared" si="7"/>
        <v>0</v>
      </c>
    </row>
    <row r="36" spans="1:11" x14ac:dyDescent="0.2">
      <c r="B36" t="s">
        <v>35</v>
      </c>
      <c r="H36" s="2">
        <f>SUM(H21:H35)</f>
        <v>21.047586733395537</v>
      </c>
      <c r="K36" s="3">
        <f>SUM(K21:K35)</f>
        <v>506331.13192685676</v>
      </c>
    </row>
    <row r="37" spans="1:11" x14ac:dyDescent="0.2">
      <c r="H37" s="2"/>
      <c r="K37" s="3"/>
    </row>
    <row r="38" spans="1:11" x14ac:dyDescent="0.2">
      <c r="H38" s="2"/>
      <c r="K38" s="3"/>
    </row>
    <row r="39" spans="1:11" x14ac:dyDescent="0.2">
      <c r="H39" s="2"/>
      <c r="K39" s="3"/>
    </row>
    <row r="40" spans="1:11" x14ac:dyDescent="0.2">
      <c r="H40" s="2"/>
      <c r="K40" s="3"/>
    </row>
    <row r="41" spans="1:11" x14ac:dyDescent="0.2">
      <c r="H41" s="2"/>
      <c r="K41" s="3"/>
    </row>
    <row r="42" spans="1:11" x14ac:dyDescent="0.2">
      <c r="H42" s="2"/>
      <c r="K42" s="3"/>
    </row>
    <row r="46" spans="1:11" x14ac:dyDescent="0.2">
      <c r="A46" t="s">
        <v>0</v>
      </c>
      <c r="B46" t="s">
        <v>1</v>
      </c>
      <c r="C46" t="s">
        <v>2</v>
      </c>
      <c r="D46" t="s">
        <v>3</v>
      </c>
      <c r="E46" t="s">
        <v>4</v>
      </c>
      <c r="F46" t="s">
        <v>5</v>
      </c>
      <c r="G46" t="s">
        <v>6</v>
      </c>
      <c r="H46" t="s">
        <v>7</v>
      </c>
      <c r="I46" t="s">
        <v>8</v>
      </c>
      <c r="J46" t="s">
        <v>9</v>
      </c>
      <c r="K46" t="s">
        <v>10</v>
      </c>
    </row>
    <row r="47" spans="1:11" x14ac:dyDescent="0.2">
      <c r="A47" s="1">
        <v>44767</v>
      </c>
      <c r="B47" t="s">
        <v>11</v>
      </c>
      <c r="C47" t="s">
        <v>12</v>
      </c>
      <c r="D47" t="s">
        <v>13</v>
      </c>
      <c r="E47">
        <v>250</v>
      </c>
      <c r="F47">
        <f>E47*120</f>
        <v>30000</v>
      </c>
      <c r="G47">
        <v>1056296</v>
      </c>
      <c r="H47" s="2">
        <f>F47/G47</f>
        <v>2.8401129986291723E-2</v>
      </c>
      <c r="I47" s="3">
        <f>H47*1000</f>
        <v>28.401129986291721</v>
      </c>
      <c r="J47" s="4">
        <v>136800</v>
      </c>
      <c r="K47" s="3">
        <f>H47*J47</f>
        <v>3885.2745821247076</v>
      </c>
    </row>
    <row r="48" spans="1:11" x14ac:dyDescent="0.2">
      <c r="C48" t="s">
        <v>14</v>
      </c>
      <c r="D48" t="s">
        <v>15</v>
      </c>
      <c r="E48">
        <v>175</v>
      </c>
      <c r="F48">
        <f t="shared" ref="F48:F62" si="8">E48*120</f>
        <v>21000</v>
      </c>
      <c r="G48">
        <v>1056296</v>
      </c>
      <c r="H48" s="2">
        <f t="shared" ref="H48:H62" si="9">F48/G48</f>
        <v>1.9880790990404205E-2</v>
      </c>
      <c r="I48" s="3">
        <f t="shared" ref="I48:I63" si="10">H48*1000</f>
        <v>19.880790990404204</v>
      </c>
      <c r="J48">
        <v>2900</v>
      </c>
      <c r="K48" s="3">
        <f t="shared" ref="K48:K62" si="11">H48*J48</f>
        <v>57.654293872172197</v>
      </c>
    </row>
    <row r="49" spans="3:11" x14ac:dyDescent="0.2">
      <c r="C49" t="s">
        <v>14</v>
      </c>
      <c r="D49" t="s">
        <v>16</v>
      </c>
      <c r="E49">
        <v>25</v>
      </c>
      <c r="F49">
        <f t="shared" si="8"/>
        <v>3000</v>
      </c>
      <c r="G49">
        <v>1056296</v>
      </c>
      <c r="H49" s="2">
        <f t="shared" si="9"/>
        <v>2.8401129986291721E-3</v>
      </c>
      <c r="I49" s="3">
        <f t="shared" si="10"/>
        <v>2.8401129986291722</v>
      </c>
      <c r="J49">
        <v>3730</v>
      </c>
      <c r="K49" s="3">
        <f t="shared" si="11"/>
        <v>10.593621484886812</v>
      </c>
    </row>
    <row r="50" spans="3:11" x14ac:dyDescent="0.2">
      <c r="C50" t="s">
        <v>14</v>
      </c>
      <c r="D50" t="s">
        <v>17</v>
      </c>
      <c r="F50">
        <f t="shared" si="8"/>
        <v>0</v>
      </c>
      <c r="G50">
        <v>1056296</v>
      </c>
      <c r="H50" s="2">
        <f t="shared" si="9"/>
        <v>0</v>
      </c>
      <c r="I50" s="3">
        <f t="shared" si="10"/>
        <v>0</v>
      </c>
      <c r="J50" s="4">
        <v>63600</v>
      </c>
      <c r="K50" s="3">
        <f t="shared" si="11"/>
        <v>0</v>
      </c>
    </row>
    <row r="51" spans="3:11" x14ac:dyDescent="0.2">
      <c r="C51" t="s">
        <v>14</v>
      </c>
      <c r="D51" t="s">
        <v>18</v>
      </c>
      <c r="E51">
        <v>25</v>
      </c>
      <c r="F51">
        <f t="shared" si="8"/>
        <v>3000</v>
      </c>
      <c r="G51">
        <v>1056296</v>
      </c>
      <c r="H51" s="2">
        <f t="shared" si="9"/>
        <v>2.8401129986291721E-3</v>
      </c>
      <c r="I51" s="3">
        <f t="shared" si="10"/>
        <v>2.8401129986291722</v>
      </c>
      <c r="J51" s="4">
        <v>75596</v>
      </c>
      <c r="K51" s="3">
        <f t="shared" si="11"/>
        <v>214.7011822443709</v>
      </c>
    </row>
    <row r="52" spans="3:11" x14ac:dyDescent="0.2">
      <c r="C52" t="s">
        <v>14</v>
      </c>
      <c r="D52" t="s">
        <v>19</v>
      </c>
      <c r="F52">
        <f t="shared" si="8"/>
        <v>0</v>
      </c>
      <c r="G52">
        <v>1056296</v>
      </c>
      <c r="H52" s="2">
        <f t="shared" si="9"/>
        <v>0</v>
      </c>
      <c r="I52" s="3">
        <f t="shared" si="10"/>
        <v>0</v>
      </c>
      <c r="J52" s="4">
        <v>520</v>
      </c>
      <c r="K52" s="3">
        <f t="shared" si="11"/>
        <v>0</v>
      </c>
    </row>
    <row r="53" spans="3:11" x14ac:dyDescent="0.2">
      <c r="C53" t="s">
        <v>20</v>
      </c>
      <c r="D53" t="s">
        <v>21</v>
      </c>
      <c r="E53">
        <v>14</v>
      </c>
      <c r="F53">
        <f t="shared" si="8"/>
        <v>1680</v>
      </c>
      <c r="G53">
        <v>1056296</v>
      </c>
      <c r="H53" s="2">
        <f t="shared" si="9"/>
        <v>1.5904632792323363E-3</v>
      </c>
      <c r="I53" s="3">
        <f t="shared" si="10"/>
        <v>1.5904632792323363</v>
      </c>
      <c r="J53" s="4">
        <v>5320</v>
      </c>
      <c r="K53" s="3">
        <f t="shared" si="11"/>
        <v>8.4612646455160299</v>
      </c>
    </row>
    <row r="54" spans="3:11" x14ac:dyDescent="0.2">
      <c r="C54" t="s">
        <v>20</v>
      </c>
      <c r="D54" t="s">
        <v>22</v>
      </c>
      <c r="E54">
        <v>15</v>
      </c>
      <c r="F54">
        <f t="shared" si="8"/>
        <v>1800</v>
      </c>
      <c r="G54">
        <v>1056296</v>
      </c>
      <c r="H54" s="2">
        <f t="shared" si="9"/>
        <v>1.7040677991775033E-3</v>
      </c>
      <c r="I54" s="3">
        <f t="shared" si="10"/>
        <v>1.7040677991775033</v>
      </c>
      <c r="J54" s="4">
        <v>520</v>
      </c>
      <c r="K54" s="3">
        <f t="shared" si="11"/>
        <v>0.88611525557230175</v>
      </c>
    </row>
    <row r="55" spans="3:11" x14ac:dyDescent="0.2">
      <c r="C55" t="s">
        <v>20</v>
      </c>
      <c r="D55" t="s">
        <v>23</v>
      </c>
      <c r="F55">
        <f t="shared" si="8"/>
        <v>0</v>
      </c>
      <c r="G55">
        <v>1056296</v>
      </c>
      <c r="H55" s="2">
        <f t="shared" si="9"/>
        <v>0</v>
      </c>
      <c r="I55" s="3">
        <f t="shared" si="10"/>
        <v>0</v>
      </c>
      <c r="J55" s="4">
        <v>65000</v>
      </c>
      <c r="K55" s="3">
        <f t="shared" si="11"/>
        <v>0</v>
      </c>
    </row>
    <row r="56" spans="3:11" x14ac:dyDescent="0.2">
      <c r="C56" t="s">
        <v>20</v>
      </c>
      <c r="D56" t="s">
        <v>24</v>
      </c>
      <c r="E56">
        <v>1</v>
      </c>
      <c r="F56">
        <f t="shared" si="8"/>
        <v>120</v>
      </c>
      <c r="G56">
        <v>1056296</v>
      </c>
      <c r="H56" s="2">
        <f t="shared" si="9"/>
        <v>1.1360451994516688E-4</v>
      </c>
      <c r="I56" s="3">
        <f t="shared" si="10"/>
        <v>0.11360451994516688</v>
      </c>
      <c r="J56" s="4">
        <v>136800</v>
      </c>
      <c r="K56" s="3">
        <f t="shared" si="11"/>
        <v>15.54109832849883</v>
      </c>
    </row>
    <row r="57" spans="3:11" x14ac:dyDescent="0.2">
      <c r="C57" t="s">
        <v>25</v>
      </c>
      <c r="D57" t="s">
        <v>26</v>
      </c>
      <c r="F57">
        <f t="shared" si="8"/>
        <v>0</v>
      </c>
      <c r="G57">
        <v>1056296</v>
      </c>
      <c r="H57" s="2">
        <f t="shared" si="9"/>
        <v>0</v>
      </c>
      <c r="I57" s="3">
        <f t="shared" si="10"/>
        <v>0</v>
      </c>
      <c r="J57" s="4">
        <v>106000</v>
      </c>
      <c r="K57" s="3">
        <f t="shared" si="11"/>
        <v>0</v>
      </c>
    </row>
    <row r="58" spans="3:11" x14ac:dyDescent="0.2">
      <c r="C58" t="s">
        <v>37</v>
      </c>
      <c r="D58" t="s">
        <v>36</v>
      </c>
      <c r="E58">
        <v>100</v>
      </c>
      <c r="F58">
        <f t="shared" si="8"/>
        <v>12000</v>
      </c>
      <c r="G58">
        <v>1056296</v>
      </c>
      <c r="H58" s="2">
        <f t="shared" si="9"/>
        <v>1.1360451994516688E-2</v>
      </c>
      <c r="I58" s="3">
        <f t="shared" si="10"/>
        <v>11.360451994516689</v>
      </c>
      <c r="J58" s="4">
        <v>3180000</v>
      </c>
      <c r="K58" s="3">
        <f t="shared" si="11"/>
        <v>36126.237342563072</v>
      </c>
    </row>
    <row r="59" spans="3:11" x14ac:dyDescent="0.2">
      <c r="C59" t="s">
        <v>37</v>
      </c>
      <c r="D59" t="s">
        <v>27</v>
      </c>
      <c r="E59">
        <v>1</v>
      </c>
      <c r="F59">
        <f t="shared" si="8"/>
        <v>120</v>
      </c>
      <c r="G59">
        <v>1056296</v>
      </c>
      <c r="H59" s="2">
        <f t="shared" si="9"/>
        <v>1.1360451994516688E-4</v>
      </c>
      <c r="I59" s="3">
        <f t="shared" si="10"/>
        <v>0.11360451994516688</v>
      </c>
      <c r="J59" s="4">
        <v>93200</v>
      </c>
      <c r="K59" s="3">
        <f t="shared" si="11"/>
        <v>10.587941258889554</v>
      </c>
    </row>
    <row r="60" spans="3:11" x14ac:dyDescent="0.2">
      <c r="C60" t="s">
        <v>37</v>
      </c>
      <c r="D60" t="s">
        <v>28</v>
      </c>
      <c r="F60">
        <f t="shared" si="8"/>
        <v>0</v>
      </c>
      <c r="G60">
        <v>1056296</v>
      </c>
      <c r="H60" s="2">
        <f t="shared" si="9"/>
        <v>0</v>
      </c>
      <c r="I60" s="3">
        <f t="shared" si="10"/>
        <v>0</v>
      </c>
      <c r="J60" s="4">
        <v>3752</v>
      </c>
      <c r="K60" s="3">
        <f t="shared" si="11"/>
        <v>0</v>
      </c>
    </row>
    <row r="61" spans="3:11" x14ac:dyDescent="0.2">
      <c r="C61" t="s">
        <v>29</v>
      </c>
      <c r="D61" t="s">
        <v>30</v>
      </c>
      <c r="E61">
        <v>1</v>
      </c>
      <c r="F61">
        <f t="shared" si="8"/>
        <v>120</v>
      </c>
      <c r="G61">
        <v>1056296</v>
      </c>
      <c r="H61" s="2">
        <f t="shared" si="9"/>
        <v>1.1360451994516688E-4</v>
      </c>
      <c r="I61" s="3">
        <f t="shared" si="10"/>
        <v>0.11360451994516688</v>
      </c>
      <c r="J61" s="4">
        <v>65400</v>
      </c>
      <c r="K61" s="3">
        <f t="shared" si="11"/>
        <v>7.4297356044139145</v>
      </c>
    </row>
    <row r="62" spans="3:11" x14ac:dyDescent="0.2">
      <c r="C62" t="s">
        <v>31</v>
      </c>
      <c r="D62" t="s">
        <v>32</v>
      </c>
      <c r="F62">
        <f t="shared" si="8"/>
        <v>0</v>
      </c>
      <c r="G62">
        <v>1056296</v>
      </c>
      <c r="H62" s="2">
        <f t="shared" si="9"/>
        <v>0</v>
      </c>
      <c r="I62" s="3">
        <f t="shared" si="10"/>
        <v>0</v>
      </c>
      <c r="J62" s="4">
        <v>2629</v>
      </c>
      <c r="K62" s="3">
        <f t="shared" si="11"/>
        <v>0</v>
      </c>
    </row>
    <row r="63" spans="3:11" x14ac:dyDescent="0.2">
      <c r="H63" s="2">
        <f>SUM(H47:H62)</f>
        <v>6.895794360671631E-2</v>
      </c>
      <c r="I63" s="3">
        <f t="shared" si="10"/>
        <v>68.957943606716313</v>
      </c>
      <c r="K63" s="3">
        <f>SUM(K47:K62)</f>
        <v>40337.367177382097</v>
      </c>
    </row>
    <row r="66" spans="1:11" x14ac:dyDescent="0.2">
      <c r="A66" t="s">
        <v>0</v>
      </c>
      <c r="B66" t="s">
        <v>1</v>
      </c>
      <c r="C66" t="s">
        <v>2</v>
      </c>
      <c r="D66" t="s">
        <v>3</v>
      </c>
      <c r="E66" t="s">
        <v>4</v>
      </c>
      <c r="F66" t="s">
        <v>5</v>
      </c>
      <c r="G66" t="s">
        <v>6</v>
      </c>
      <c r="H66" t="s">
        <v>7</v>
      </c>
      <c r="I66" t="s">
        <v>8</v>
      </c>
      <c r="J66" t="s">
        <v>9</v>
      </c>
      <c r="K66" t="s">
        <v>10</v>
      </c>
    </row>
    <row r="67" spans="1:11" x14ac:dyDescent="0.2">
      <c r="A67" s="1">
        <v>44767</v>
      </c>
      <c r="B67" t="s">
        <v>34</v>
      </c>
      <c r="C67" t="s">
        <v>12</v>
      </c>
      <c r="D67" t="s">
        <v>13</v>
      </c>
      <c r="E67">
        <v>688</v>
      </c>
      <c r="F67">
        <f>E67*120</f>
        <v>82560</v>
      </c>
      <c r="G67">
        <v>382907</v>
      </c>
      <c r="H67" s="2">
        <f>F67/G67</f>
        <v>0.21561371299036058</v>
      </c>
      <c r="I67" s="3">
        <f>H67*1000</f>
        <v>215.6137129903606</v>
      </c>
      <c r="J67" s="4">
        <v>114000</v>
      </c>
      <c r="K67" s="3">
        <f>H67*J67</f>
        <v>24579.963280901105</v>
      </c>
    </row>
    <row r="68" spans="1:11" x14ac:dyDescent="0.2">
      <c r="C68" t="s">
        <v>14</v>
      </c>
      <c r="D68" t="s">
        <v>15</v>
      </c>
      <c r="E68">
        <v>29</v>
      </c>
      <c r="F68">
        <f t="shared" ref="F68:F82" si="12">E68*120</f>
        <v>3480</v>
      </c>
      <c r="G68">
        <v>382907</v>
      </c>
      <c r="H68" s="2">
        <f t="shared" ref="H68:H82" si="13">F68/G68</f>
        <v>9.0883687161634544E-3</v>
      </c>
      <c r="I68" s="3">
        <f t="shared" ref="I68:I83" si="14">H68*1000</f>
        <v>9.0883687161634548</v>
      </c>
      <c r="J68">
        <v>2900</v>
      </c>
      <c r="K68" s="3">
        <f t="shared" ref="K68:K82" si="15">H68*J68</f>
        <v>26.356269276874016</v>
      </c>
    </row>
    <row r="69" spans="1:11" x14ac:dyDescent="0.2">
      <c r="C69" t="s">
        <v>14</v>
      </c>
      <c r="D69" t="s">
        <v>16</v>
      </c>
      <c r="E69">
        <v>3</v>
      </c>
      <c r="F69">
        <f t="shared" si="12"/>
        <v>360</v>
      </c>
      <c r="G69">
        <v>382907</v>
      </c>
      <c r="H69" s="2">
        <f t="shared" si="13"/>
        <v>9.4017607408587462E-4</v>
      </c>
      <c r="I69" s="3">
        <f t="shared" si="14"/>
        <v>0.94017607408587467</v>
      </c>
      <c r="J69">
        <v>3730</v>
      </c>
      <c r="K69" s="3">
        <f t="shared" si="15"/>
        <v>3.5068567563403121</v>
      </c>
    </row>
    <row r="70" spans="1:11" x14ac:dyDescent="0.2">
      <c r="C70" t="s">
        <v>14</v>
      </c>
      <c r="D70" t="s">
        <v>17</v>
      </c>
      <c r="F70">
        <f t="shared" si="12"/>
        <v>0</v>
      </c>
      <c r="G70">
        <v>382907</v>
      </c>
      <c r="H70" s="2">
        <f t="shared" si="13"/>
        <v>0</v>
      </c>
      <c r="I70" s="3">
        <f t="shared" si="14"/>
        <v>0</v>
      </c>
      <c r="J70" s="4">
        <v>63600</v>
      </c>
      <c r="K70" s="3">
        <f t="shared" si="15"/>
        <v>0</v>
      </c>
    </row>
    <row r="71" spans="1:11" x14ac:dyDescent="0.2">
      <c r="C71" t="s">
        <v>14</v>
      </c>
      <c r="D71" t="s">
        <v>18</v>
      </c>
      <c r="E71">
        <v>13</v>
      </c>
      <c r="F71">
        <f t="shared" si="12"/>
        <v>1560</v>
      </c>
      <c r="G71">
        <v>382907</v>
      </c>
      <c r="H71" s="2">
        <f t="shared" si="13"/>
        <v>4.0740963210387903E-3</v>
      </c>
      <c r="I71" s="3">
        <f t="shared" si="14"/>
        <v>4.0740963210387902</v>
      </c>
      <c r="J71" s="4">
        <v>88060</v>
      </c>
      <c r="K71" s="3">
        <f t="shared" si="15"/>
        <v>358.76492203067585</v>
      </c>
    </row>
    <row r="72" spans="1:11" x14ac:dyDescent="0.2">
      <c r="C72" t="s">
        <v>14</v>
      </c>
      <c r="D72" t="s">
        <v>19</v>
      </c>
      <c r="F72">
        <f t="shared" si="12"/>
        <v>0</v>
      </c>
      <c r="G72">
        <v>382907</v>
      </c>
      <c r="H72" s="2">
        <f t="shared" si="13"/>
        <v>0</v>
      </c>
      <c r="I72" s="3">
        <f t="shared" si="14"/>
        <v>0</v>
      </c>
      <c r="J72" s="4">
        <v>520</v>
      </c>
      <c r="K72" s="3">
        <f t="shared" si="15"/>
        <v>0</v>
      </c>
    </row>
    <row r="73" spans="1:11" x14ac:dyDescent="0.2">
      <c r="C73" t="s">
        <v>20</v>
      </c>
      <c r="D73" t="s">
        <v>21</v>
      </c>
      <c r="E73">
        <v>7</v>
      </c>
      <c r="F73">
        <f t="shared" si="12"/>
        <v>840</v>
      </c>
      <c r="G73">
        <v>382907</v>
      </c>
      <c r="H73" s="2">
        <f t="shared" si="13"/>
        <v>2.1937441728670406E-3</v>
      </c>
      <c r="I73" s="3">
        <f t="shared" si="14"/>
        <v>2.1937441728670408</v>
      </c>
      <c r="J73" s="4">
        <v>5320</v>
      </c>
      <c r="K73" s="3">
        <f t="shared" si="15"/>
        <v>11.670718999652657</v>
      </c>
    </row>
    <row r="74" spans="1:11" x14ac:dyDescent="0.2">
      <c r="C74" t="s">
        <v>20</v>
      </c>
      <c r="D74" t="s">
        <v>22</v>
      </c>
      <c r="E74">
        <v>26</v>
      </c>
      <c r="F74">
        <f t="shared" si="12"/>
        <v>3120</v>
      </c>
      <c r="G74">
        <v>382907</v>
      </c>
      <c r="H74" s="2">
        <f t="shared" si="13"/>
        <v>8.1481926420775806E-3</v>
      </c>
      <c r="I74" s="3">
        <f t="shared" si="14"/>
        <v>8.1481926420775803</v>
      </c>
      <c r="J74" s="4">
        <v>520</v>
      </c>
      <c r="K74" s="3">
        <f t="shared" si="15"/>
        <v>4.2370601738803417</v>
      </c>
    </row>
    <row r="75" spans="1:11" x14ac:dyDescent="0.2">
      <c r="C75" t="s">
        <v>20</v>
      </c>
      <c r="D75" t="s">
        <v>23</v>
      </c>
      <c r="F75">
        <f t="shared" si="12"/>
        <v>0</v>
      </c>
      <c r="G75">
        <v>382907</v>
      </c>
      <c r="H75" s="2">
        <f t="shared" si="13"/>
        <v>0</v>
      </c>
      <c r="I75" s="3">
        <f t="shared" si="14"/>
        <v>0</v>
      </c>
      <c r="J75" s="4">
        <v>65000</v>
      </c>
      <c r="K75" s="3">
        <f t="shared" si="15"/>
        <v>0</v>
      </c>
    </row>
    <row r="76" spans="1:11" x14ac:dyDescent="0.2">
      <c r="C76" t="s">
        <v>20</v>
      </c>
      <c r="D76" t="s">
        <v>24</v>
      </c>
      <c r="F76">
        <f t="shared" si="12"/>
        <v>0</v>
      </c>
      <c r="G76">
        <v>382907</v>
      </c>
      <c r="H76" s="2">
        <f t="shared" si="13"/>
        <v>0</v>
      </c>
      <c r="I76" s="3">
        <f t="shared" si="14"/>
        <v>0</v>
      </c>
      <c r="J76" s="4">
        <v>136800</v>
      </c>
      <c r="K76" s="3">
        <f t="shared" si="15"/>
        <v>0</v>
      </c>
    </row>
    <row r="77" spans="1:11" x14ac:dyDescent="0.2">
      <c r="C77" t="s">
        <v>25</v>
      </c>
      <c r="D77" t="s">
        <v>26</v>
      </c>
      <c r="F77">
        <f t="shared" si="12"/>
        <v>0</v>
      </c>
      <c r="G77">
        <v>382907</v>
      </c>
      <c r="H77" s="2">
        <f t="shared" si="13"/>
        <v>0</v>
      </c>
      <c r="I77" s="3">
        <f t="shared" si="14"/>
        <v>0</v>
      </c>
      <c r="J77" s="4">
        <v>106000</v>
      </c>
      <c r="K77" s="3">
        <f t="shared" si="15"/>
        <v>0</v>
      </c>
    </row>
    <row r="78" spans="1:11" x14ac:dyDescent="0.2">
      <c r="C78" t="s">
        <v>37</v>
      </c>
      <c r="D78" t="s">
        <v>36</v>
      </c>
      <c r="E78">
        <v>9</v>
      </c>
      <c r="F78">
        <f t="shared" si="12"/>
        <v>1080</v>
      </c>
      <c r="G78">
        <v>382907</v>
      </c>
      <c r="H78" s="2">
        <f t="shared" si="13"/>
        <v>2.8205282222576239E-3</v>
      </c>
      <c r="I78" s="3">
        <f t="shared" si="14"/>
        <v>2.8205282222576238</v>
      </c>
      <c r="J78" s="4">
        <v>4370000</v>
      </c>
      <c r="K78" s="3">
        <f t="shared" si="15"/>
        <v>12325.708331265816</v>
      </c>
    </row>
    <row r="79" spans="1:11" x14ac:dyDescent="0.2">
      <c r="C79" t="s">
        <v>37</v>
      </c>
      <c r="D79" t="s">
        <v>27</v>
      </c>
      <c r="E79">
        <v>13</v>
      </c>
      <c r="F79">
        <f t="shared" si="12"/>
        <v>1560</v>
      </c>
      <c r="G79">
        <v>382907</v>
      </c>
      <c r="H79" s="2">
        <f t="shared" si="13"/>
        <v>4.0740963210387903E-3</v>
      </c>
      <c r="I79" s="3">
        <f t="shared" si="14"/>
        <v>4.0740963210387902</v>
      </c>
      <c r="J79" s="4">
        <v>93200</v>
      </c>
      <c r="K79" s="3">
        <f t="shared" si="15"/>
        <v>379.70577712081524</v>
      </c>
    </row>
    <row r="80" spans="1:11" x14ac:dyDescent="0.2">
      <c r="C80" t="s">
        <v>37</v>
      </c>
      <c r="D80" t="s">
        <v>28</v>
      </c>
      <c r="F80">
        <f t="shared" si="12"/>
        <v>0</v>
      </c>
      <c r="G80">
        <v>382907</v>
      </c>
      <c r="H80" s="2">
        <f t="shared" si="13"/>
        <v>0</v>
      </c>
      <c r="I80" s="3">
        <f t="shared" si="14"/>
        <v>0</v>
      </c>
      <c r="J80" s="4">
        <v>3752</v>
      </c>
      <c r="K80" s="3">
        <f t="shared" si="15"/>
        <v>0</v>
      </c>
    </row>
    <row r="81" spans="1:11" x14ac:dyDescent="0.2">
      <c r="C81" t="s">
        <v>29</v>
      </c>
      <c r="D81" t="s">
        <v>30</v>
      </c>
      <c r="F81">
        <f t="shared" si="12"/>
        <v>0</v>
      </c>
      <c r="G81">
        <v>382907</v>
      </c>
      <c r="H81" s="2">
        <f t="shared" si="13"/>
        <v>0</v>
      </c>
      <c r="I81" s="3">
        <f t="shared" si="14"/>
        <v>0</v>
      </c>
      <c r="J81" s="4">
        <v>65400</v>
      </c>
      <c r="K81" s="3">
        <f t="shared" si="15"/>
        <v>0</v>
      </c>
    </row>
    <row r="82" spans="1:11" x14ac:dyDescent="0.2">
      <c r="C82" t="s">
        <v>31</v>
      </c>
      <c r="D82" t="s">
        <v>32</v>
      </c>
      <c r="E82">
        <v>1</v>
      </c>
      <c r="F82">
        <f t="shared" si="12"/>
        <v>120</v>
      </c>
      <c r="G82">
        <v>382907</v>
      </c>
      <c r="H82" s="2">
        <f t="shared" si="13"/>
        <v>3.1339202469529156E-4</v>
      </c>
      <c r="I82" s="3">
        <f t="shared" si="14"/>
        <v>0.31339202469529154</v>
      </c>
      <c r="J82" s="4">
        <v>2629</v>
      </c>
      <c r="K82" s="3">
        <f t="shared" si="15"/>
        <v>0.82390763292392155</v>
      </c>
    </row>
    <row r="83" spans="1:11" x14ac:dyDescent="0.2">
      <c r="B83" t="s">
        <v>35</v>
      </c>
      <c r="H83" s="2">
        <f>SUM(H67:H82)</f>
        <v>0.247266307484585</v>
      </c>
      <c r="I83" s="3">
        <f t="shared" si="14"/>
        <v>247.26630748458501</v>
      </c>
      <c r="K83" s="3">
        <f>SUM(K67:K82)</f>
        <v>37690.737124158084</v>
      </c>
    </row>
    <row r="84" spans="1:11" x14ac:dyDescent="0.2">
      <c r="H84" s="2"/>
      <c r="I84" s="3"/>
      <c r="K84" s="3"/>
    </row>
    <row r="85" spans="1:11" x14ac:dyDescent="0.2">
      <c r="H85" s="2"/>
      <c r="I85" s="3"/>
      <c r="K85" s="3"/>
    </row>
    <row r="86" spans="1:11" x14ac:dyDescent="0.2">
      <c r="H86" s="2"/>
      <c r="I86" s="3"/>
      <c r="K86" s="3"/>
    </row>
    <row r="87" spans="1:11" x14ac:dyDescent="0.2">
      <c r="H87" s="2"/>
      <c r="I87" s="3"/>
      <c r="K87" s="3"/>
    </row>
    <row r="91" spans="1:11" x14ac:dyDescent="0.2">
      <c r="A91" t="s">
        <v>0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6</v>
      </c>
      <c r="H91" t="s">
        <v>7</v>
      </c>
      <c r="I91" t="s">
        <v>8</v>
      </c>
      <c r="J91" t="s">
        <v>9</v>
      </c>
      <c r="K91" t="s">
        <v>10</v>
      </c>
    </row>
    <row r="92" spans="1:11" x14ac:dyDescent="0.2">
      <c r="A92" s="1">
        <v>44830</v>
      </c>
      <c r="B92" t="s">
        <v>11</v>
      </c>
      <c r="C92" t="s">
        <v>12</v>
      </c>
      <c r="D92" t="s">
        <v>13</v>
      </c>
      <c r="E92">
        <v>620</v>
      </c>
      <c r="F92">
        <f>E92*120</f>
        <v>74400</v>
      </c>
      <c r="G92">
        <v>924259</v>
      </c>
      <c r="H92" s="2">
        <f>F92/G92</f>
        <v>8.0496916989718253E-2</v>
      </c>
      <c r="I92" s="3">
        <f>H92*1000</f>
        <v>80.496916989718258</v>
      </c>
      <c r="J92" s="4">
        <v>136800</v>
      </c>
      <c r="K92" s="3">
        <f>H92*J92</f>
        <v>11011.978244193457</v>
      </c>
    </row>
    <row r="93" spans="1:11" x14ac:dyDescent="0.2">
      <c r="C93" t="s">
        <v>14</v>
      </c>
      <c r="D93" t="s">
        <v>15</v>
      </c>
      <c r="F93">
        <f t="shared" ref="F93:F107" si="16">E93*120</f>
        <v>0</v>
      </c>
      <c r="G93">
        <v>924259</v>
      </c>
      <c r="H93" s="2">
        <f t="shared" ref="H93:H107" si="17">F93/G93</f>
        <v>0</v>
      </c>
      <c r="I93" s="3">
        <f t="shared" ref="I93:I108" si="18">H93*1000</f>
        <v>0</v>
      </c>
      <c r="J93">
        <v>2900</v>
      </c>
      <c r="K93" s="3">
        <f t="shared" ref="K93:K107" si="19">H93*J93</f>
        <v>0</v>
      </c>
    </row>
    <row r="94" spans="1:11" x14ac:dyDescent="0.2">
      <c r="C94" t="s">
        <v>14</v>
      </c>
      <c r="D94" t="s">
        <v>16</v>
      </c>
      <c r="E94">
        <v>240</v>
      </c>
      <c r="F94">
        <f t="shared" si="16"/>
        <v>28800</v>
      </c>
      <c r="G94">
        <v>924259</v>
      </c>
      <c r="H94" s="2">
        <f t="shared" si="17"/>
        <v>3.1160096899245773E-2</v>
      </c>
      <c r="I94" s="3">
        <f t="shared" si="18"/>
        <v>31.160096899245772</v>
      </c>
      <c r="J94">
        <v>3730</v>
      </c>
      <c r="K94" s="3">
        <f t="shared" si="19"/>
        <v>116.22716143418674</v>
      </c>
    </row>
    <row r="95" spans="1:11" x14ac:dyDescent="0.2">
      <c r="C95" t="s">
        <v>14</v>
      </c>
      <c r="D95" t="s">
        <v>17</v>
      </c>
      <c r="F95">
        <f t="shared" si="16"/>
        <v>0</v>
      </c>
      <c r="G95">
        <v>924259</v>
      </c>
      <c r="H95" s="2">
        <f t="shared" si="17"/>
        <v>0</v>
      </c>
      <c r="I95" s="3">
        <f t="shared" si="18"/>
        <v>0</v>
      </c>
      <c r="J95" s="4">
        <v>63600</v>
      </c>
      <c r="K95" s="3">
        <f t="shared" si="19"/>
        <v>0</v>
      </c>
    </row>
    <row r="96" spans="1:11" x14ac:dyDescent="0.2">
      <c r="C96" t="s">
        <v>14</v>
      </c>
      <c r="D96" t="s">
        <v>18</v>
      </c>
      <c r="E96">
        <v>92</v>
      </c>
      <c r="F96">
        <f t="shared" si="16"/>
        <v>11040</v>
      </c>
      <c r="G96">
        <v>924259</v>
      </c>
      <c r="H96" s="2">
        <f t="shared" si="17"/>
        <v>1.1944703811377546E-2</v>
      </c>
      <c r="I96" s="3">
        <f t="shared" si="18"/>
        <v>11.944703811377545</v>
      </c>
      <c r="J96" s="4">
        <v>59560</v>
      </c>
      <c r="K96" s="3">
        <f t="shared" si="19"/>
        <v>711.4265590056466</v>
      </c>
    </row>
    <row r="97" spans="1:11" x14ac:dyDescent="0.2">
      <c r="C97" t="s">
        <v>14</v>
      </c>
      <c r="D97" t="s">
        <v>19</v>
      </c>
      <c r="F97">
        <f t="shared" si="16"/>
        <v>0</v>
      </c>
      <c r="G97">
        <v>924259</v>
      </c>
      <c r="H97" s="2">
        <f t="shared" si="17"/>
        <v>0</v>
      </c>
      <c r="I97" s="3">
        <f t="shared" si="18"/>
        <v>0</v>
      </c>
      <c r="J97" s="4">
        <v>520</v>
      </c>
      <c r="K97" s="3">
        <f t="shared" si="19"/>
        <v>0</v>
      </c>
    </row>
    <row r="98" spans="1:11" x14ac:dyDescent="0.2">
      <c r="C98" t="s">
        <v>20</v>
      </c>
      <c r="D98" t="s">
        <v>21</v>
      </c>
      <c r="E98">
        <v>1</v>
      </c>
      <c r="F98">
        <f t="shared" si="16"/>
        <v>120</v>
      </c>
      <c r="G98">
        <v>924259</v>
      </c>
      <c r="H98" s="2">
        <f t="shared" si="17"/>
        <v>1.2983373708019073E-4</v>
      </c>
      <c r="I98" s="3">
        <f t="shared" si="18"/>
        <v>0.12983373708019075</v>
      </c>
      <c r="J98" s="4">
        <v>5320</v>
      </c>
      <c r="K98" s="3">
        <f t="shared" si="19"/>
        <v>0.69071548126661475</v>
      </c>
    </row>
    <row r="99" spans="1:11" x14ac:dyDescent="0.2">
      <c r="C99" t="s">
        <v>20</v>
      </c>
      <c r="D99" t="s">
        <v>22</v>
      </c>
      <c r="E99">
        <v>12</v>
      </c>
      <c r="F99">
        <f t="shared" si="16"/>
        <v>1440</v>
      </c>
      <c r="G99">
        <v>924259</v>
      </c>
      <c r="H99" s="2">
        <f t="shared" si="17"/>
        <v>1.5580048449622887E-3</v>
      </c>
      <c r="I99" s="3">
        <f t="shared" si="18"/>
        <v>1.5580048449622887</v>
      </c>
      <c r="J99" s="4">
        <v>520</v>
      </c>
      <c r="K99" s="3">
        <f t="shared" si="19"/>
        <v>0.81016251938039008</v>
      </c>
    </row>
    <row r="100" spans="1:11" x14ac:dyDescent="0.2">
      <c r="C100" t="s">
        <v>20</v>
      </c>
      <c r="D100" t="s">
        <v>23</v>
      </c>
      <c r="F100">
        <f t="shared" si="16"/>
        <v>0</v>
      </c>
      <c r="G100">
        <v>924259</v>
      </c>
      <c r="H100" s="2">
        <f t="shared" si="17"/>
        <v>0</v>
      </c>
      <c r="I100" s="3">
        <f t="shared" si="18"/>
        <v>0</v>
      </c>
      <c r="J100" s="4">
        <v>65000</v>
      </c>
      <c r="K100" s="3">
        <f t="shared" si="19"/>
        <v>0</v>
      </c>
    </row>
    <row r="101" spans="1:11" x14ac:dyDescent="0.2">
      <c r="C101" t="s">
        <v>20</v>
      </c>
      <c r="D101" t="s">
        <v>24</v>
      </c>
      <c r="F101">
        <f t="shared" si="16"/>
        <v>0</v>
      </c>
      <c r="G101">
        <v>924259</v>
      </c>
      <c r="H101" s="2">
        <f t="shared" si="17"/>
        <v>0</v>
      </c>
      <c r="I101" s="3">
        <f t="shared" si="18"/>
        <v>0</v>
      </c>
      <c r="J101" s="4">
        <v>136800</v>
      </c>
      <c r="K101" s="3">
        <f t="shared" si="19"/>
        <v>0</v>
      </c>
    </row>
    <row r="102" spans="1:11" x14ac:dyDescent="0.2">
      <c r="C102" t="s">
        <v>25</v>
      </c>
      <c r="D102" t="s">
        <v>26</v>
      </c>
      <c r="F102">
        <f t="shared" si="16"/>
        <v>0</v>
      </c>
      <c r="G102">
        <v>924259</v>
      </c>
      <c r="H102" s="2">
        <f t="shared" si="17"/>
        <v>0</v>
      </c>
      <c r="I102" s="3">
        <f t="shared" si="18"/>
        <v>0</v>
      </c>
      <c r="J102" s="4">
        <v>106000</v>
      </c>
      <c r="K102" s="3">
        <f t="shared" si="19"/>
        <v>0</v>
      </c>
    </row>
    <row r="103" spans="1:11" x14ac:dyDescent="0.2">
      <c r="C103" t="s">
        <v>37</v>
      </c>
      <c r="D103" t="s">
        <v>36</v>
      </c>
      <c r="E103">
        <v>62</v>
      </c>
      <c r="F103">
        <f t="shared" si="16"/>
        <v>7440</v>
      </c>
      <c r="G103">
        <v>924259</v>
      </c>
      <c r="H103" s="2">
        <f t="shared" si="17"/>
        <v>8.0496916989718243E-3</v>
      </c>
      <c r="I103" s="3">
        <f t="shared" si="18"/>
        <v>8.0496916989718237</v>
      </c>
      <c r="J103" s="4">
        <v>501930</v>
      </c>
      <c r="K103" s="3">
        <f t="shared" si="19"/>
        <v>4040.3817544649278</v>
      </c>
    </row>
    <row r="104" spans="1:11" x14ac:dyDescent="0.2">
      <c r="C104" t="s">
        <v>37</v>
      </c>
      <c r="D104" t="s">
        <v>27</v>
      </c>
      <c r="E104">
        <v>10</v>
      </c>
      <c r="F104">
        <f t="shared" si="16"/>
        <v>1200</v>
      </c>
      <c r="G104">
        <v>924259</v>
      </c>
      <c r="H104" s="2">
        <f t="shared" si="17"/>
        <v>1.2983373708019073E-3</v>
      </c>
      <c r="I104" s="3">
        <f t="shared" si="18"/>
        <v>1.2983373708019073</v>
      </c>
      <c r="J104" s="4">
        <v>93200</v>
      </c>
      <c r="K104" s="3">
        <f t="shared" si="19"/>
        <v>121.00504295873776</v>
      </c>
    </row>
    <row r="105" spans="1:11" x14ac:dyDescent="0.2">
      <c r="C105" t="s">
        <v>37</v>
      </c>
      <c r="D105" t="s">
        <v>28</v>
      </c>
      <c r="F105">
        <f t="shared" si="16"/>
        <v>0</v>
      </c>
      <c r="G105">
        <v>924259</v>
      </c>
      <c r="H105" s="2">
        <f t="shared" si="17"/>
        <v>0</v>
      </c>
      <c r="I105" s="3">
        <f t="shared" si="18"/>
        <v>0</v>
      </c>
      <c r="J105" s="4">
        <v>3752</v>
      </c>
      <c r="K105" s="3">
        <f t="shared" si="19"/>
        <v>0</v>
      </c>
    </row>
    <row r="106" spans="1:11" x14ac:dyDescent="0.2">
      <c r="C106" t="s">
        <v>29</v>
      </c>
      <c r="D106" t="s">
        <v>30</v>
      </c>
      <c r="F106">
        <f t="shared" si="16"/>
        <v>0</v>
      </c>
      <c r="G106">
        <v>924259</v>
      </c>
      <c r="H106" s="2">
        <f t="shared" si="17"/>
        <v>0</v>
      </c>
      <c r="I106" s="3">
        <f t="shared" si="18"/>
        <v>0</v>
      </c>
      <c r="J106" s="4">
        <v>65400</v>
      </c>
      <c r="K106" s="3">
        <f t="shared" si="19"/>
        <v>0</v>
      </c>
    </row>
    <row r="107" spans="1:11" x14ac:dyDescent="0.2">
      <c r="C107" t="s">
        <v>31</v>
      </c>
      <c r="D107" t="s">
        <v>32</v>
      </c>
      <c r="F107">
        <f t="shared" si="16"/>
        <v>0</v>
      </c>
      <c r="G107">
        <v>924259</v>
      </c>
      <c r="H107" s="2">
        <f t="shared" si="17"/>
        <v>0</v>
      </c>
      <c r="I107" s="3">
        <f t="shared" si="18"/>
        <v>0</v>
      </c>
      <c r="J107" s="4">
        <v>2629</v>
      </c>
      <c r="K107" s="3">
        <f t="shared" si="19"/>
        <v>0</v>
      </c>
    </row>
    <row r="108" spans="1:11" x14ac:dyDescent="0.2">
      <c r="B108" t="s">
        <v>33</v>
      </c>
      <c r="H108" s="2">
        <f>SUM(H92:H107)</f>
        <v>0.13463758535215778</v>
      </c>
      <c r="I108" s="3">
        <f t="shared" si="18"/>
        <v>134.63758535215777</v>
      </c>
      <c r="K108" s="3">
        <f>SUM(K92:K107)</f>
        <v>16002.519640057602</v>
      </c>
    </row>
    <row r="111" spans="1:11" x14ac:dyDescent="0.2">
      <c r="A111" t="s">
        <v>0</v>
      </c>
      <c r="B111" t="s">
        <v>1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  <c r="H111" t="s">
        <v>7</v>
      </c>
      <c r="I111" t="s">
        <v>8</v>
      </c>
      <c r="J111" t="s">
        <v>9</v>
      </c>
      <c r="K111" t="s">
        <v>10</v>
      </c>
    </row>
    <row r="112" spans="1:11" x14ac:dyDescent="0.2">
      <c r="A112" s="1">
        <v>44830</v>
      </c>
      <c r="B112" t="s">
        <v>34</v>
      </c>
      <c r="C112" t="s">
        <v>12</v>
      </c>
      <c r="D112" t="s">
        <v>13</v>
      </c>
      <c r="E112">
        <v>750</v>
      </c>
      <c r="F112">
        <f>E112*120</f>
        <v>90000</v>
      </c>
      <c r="G112">
        <v>264074</v>
      </c>
      <c r="H112" s="2">
        <f>F112/G112</f>
        <v>0.34081355983550066</v>
      </c>
      <c r="I112" s="3">
        <f>H112*1000</f>
        <v>340.81355983550066</v>
      </c>
      <c r="J112" s="4">
        <v>136800</v>
      </c>
      <c r="K112" s="3">
        <f>H112*J112</f>
        <v>46623.29498549649</v>
      </c>
    </row>
    <row r="113" spans="2:11" x14ac:dyDescent="0.2">
      <c r="C113" t="s">
        <v>14</v>
      </c>
      <c r="D113" t="s">
        <v>15</v>
      </c>
      <c r="F113">
        <f t="shared" ref="F113:F127" si="20">E113*120</f>
        <v>0</v>
      </c>
      <c r="G113">
        <v>264074</v>
      </c>
      <c r="H113" s="2">
        <f t="shared" ref="H113:H127" si="21">F113/G113</f>
        <v>0</v>
      </c>
      <c r="I113" s="3">
        <f t="shared" ref="I113:I128" si="22">H113*1000</f>
        <v>0</v>
      </c>
      <c r="J113">
        <v>2900</v>
      </c>
      <c r="K113" s="3">
        <f t="shared" ref="K113:K127" si="23">H113*J113</f>
        <v>0</v>
      </c>
    </row>
    <row r="114" spans="2:11" x14ac:dyDescent="0.2">
      <c r="C114" t="s">
        <v>14</v>
      </c>
      <c r="D114" t="s">
        <v>16</v>
      </c>
      <c r="E114">
        <v>2</v>
      </c>
      <c r="F114">
        <f t="shared" si="20"/>
        <v>240</v>
      </c>
      <c r="G114">
        <v>264074</v>
      </c>
      <c r="H114" s="2">
        <f t="shared" si="21"/>
        <v>9.0883615956133506E-4</v>
      </c>
      <c r="I114" s="3">
        <f t="shared" si="22"/>
        <v>0.90883615956133501</v>
      </c>
      <c r="J114">
        <v>3730</v>
      </c>
      <c r="K114" s="3">
        <f t="shared" si="23"/>
        <v>3.3899588751637797</v>
      </c>
    </row>
    <row r="115" spans="2:11" x14ac:dyDescent="0.2">
      <c r="C115" t="s">
        <v>14</v>
      </c>
      <c r="D115" t="s">
        <v>17</v>
      </c>
      <c r="F115">
        <f t="shared" si="20"/>
        <v>0</v>
      </c>
      <c r="G115">
        <v>264074</v>
      </c>
      <c r="H115" s="2">
        <f t="shared" si="21"/>
        <v>0</v>
      </c>
      <c r="I115" s="3">
        <f t="shared" si="22"/>
        <v>0</v>
      </c>
      <c r="J115" s="4">
        <v>63600</v>
      </c>
      <c r="K115" s="3">
        <f t="shared" si="23"/>
        <v>0</v>
      </c>
    </row>
    <row r="116" spans="2:11" x14ac:dyDescent="0.2">
      <c r="C116" t="s">
        <v>14</v>
      </c>
      <c r="D116" t="s">
        <v>18</v>
      </c>
      <c r="E116">
        <v>400</v>
      </c>
      <c r="F116">
        <f t="shared" si="20"/>
        <v>48000</v>
      </c>
      <c r="G116">
        <v>264074</v>
      </c>
      <c r="H116" s="2">
        <f t="shared" si="21"/>
        <v>0.18176723191226701</v>
      </c>
      <c r="I116" s="3">
        <f t="shared" si="22"/>
        <v>181.76723191226702</v>
      </c>
      <c r="J116" s="4">
        <v>79008</v>
      </c>
      <c r="K116" s="3">
        <f t="shared" si="23"/>
        <v>14361.065458924391</v>
      </c>
    </row>
    <row r="117" spans="2:11" x14ac:dyDescent="0.2">
      <c r="C117" t="s">
        <v>14</v>
      </c>
      <c r="D117" t="s">
        <v>19</v>
      </c>
      <c r="F117">
        <f t="shared" si="20"/>
        <v>0</v>
      </c>
      <c r="G117">
        <v>264074</v>
      </c>
      <c r="H117" s="2">
        <f t="shared" si="21"/>
        <v>0</v>
      </c>
      <c r="I117" s="3">
        <f t="shared" si="22"/>
        <v>0</v>
      </c>
      <c r="J117" s="4">
        <v>520</v>
      </c>
      <c r="K117" s="3">
        <f t="shared" si="23"/>
        <v>0</v>
      </c>
    </row>
    <row r="118" spans="2:11" x14ac:dyDescent="0.2">
      <c r="C118" t="s">
        <v>20</v>
      </c>
      <c r="D118" t="s">
        <v>21</v>
      </c>
      <c r="F118">
        <f t="shared" si="20"/>
        <v>0</v>
      </c>
      <c r="G118">
        <v>264074</v>
      </c>
      <c r="H118" s="2">
        <f t="shared" si="21"/>
        <v>0</v>
      </c>
      <c r="I118" s="3">
        <f t="shared" si="22"/>
        <v>0</v>
      </c>
      <c r="J118" s="4">
        <v>5320</v>
      </c>
      <c r="K118" s="3">
        <f t="shared" si="23"/>
        <v>0</v>
      </c>
    </row>
    <row r="119" spans="2:11" x14ac:dyDescent="0.2">
      <c r="C119" t="s">
        <v>20</v>
      </c>
      <c r="D119" t="s">
        <v>22</v>
      </c>
      <c r="E119">
        <v>4</v>
      </c>
      <c r="F119">
        <f t="shared" si="20"/>
        <v>480</v>
      </c>
      <c r="G119">
        <v>264074</v>
      </c>
      <c r="H119" s="2">
        <f t="shared" si="21"/>
        <v>1.8176723191226701E-3</v>
      </c>
      <c r="I119" s="3">
        <f t="shared" si="22"/>
        <v>1.81767231912267</v>
      </c>
      <c r="J119" s="4">
        <v>520</v>
      </c>
      <c r="K119" s="3">
        <f t="shared" si="23"/>
        <v>0.94518960594378842</v>
      </c>
    </row>
    <row r="120" spans="2:11" x14ac:dyDescent="0.2">
      <c r="C120" t="s">
        <v>20</v>
      </c>
      <c r="D120" t="s">
        <v>23</v>
      </c>
      <c r="F120">
        <f t="shared" si="20"/>
        <v>0</v>
      </c>
      <c r="G120">
        <v>264074</v>
      </c>
      <c r="H120" s="2">
        <f t="shared" si="21"/>
        <v>0</v>
      </c>
      <c r="I120" s="3">
        <f t="shared" si="22"/>
        <v>0</v>
      </c>
      <c r="J120" s="4">
        <v>65000</v>
      </c>
      <c r="K120" s="3">
        <f t="shared" si="23"/>
        <v>0</v>
      </c>
    </row>
    <row r="121" spans="2:11" x14ac:dyDescent="0.2">
      <c r="C121" t="s">
        <v>20</v>
      </c>
      <c r="D121" t="s">
        <v>24</v>
      </c>
      <c r="E121">
        <v>5</v>
      </c>
      <c r="F121">
        <f t="shared" si="20"/>
        <v>600</v>
      </c>
      <c r="G121">
        <v>264074</v>
      </c>
      <c r="H121" s="2">
        <f t="shared" si="21"/>
        <v>2.2720903989033375E-3</v>
      </c>
      <c r="I121" s="3">
        <f t="shared" si="22"/>
        <v>2.2720903989033374</v>
      </c>
      <c r="J121" s="4">
        <v>136800</v>
      </c>
      <c r="K121" s="3">
        <f t="shared" si="23"/>
        <v>310.82196656997655</v>
      </c>
    </row>
    <row r="122" spans="2:11" x14ac:dyDescent="0.2">
      <c r="C122" t="s">
        <v>25</v>
      </c>
      <c r="D122" t="s">
        <v>26</v>
      </c>
      <c r="F122">
        <f t="shared" si="20"/>
        <v>0</v>
      </c>
      <c r="G122">
        <v>264074</v>
      </c>
      <c r="H122" s="2">
        <f t="shared" si="21"/>
        <v>0</v>
      </c>
      <c r="I122" s="3">
        <f t="shared" si="22"/>
        <v>0</v>
      </c>
      <c r="J122" s="4">
        <v>106000</v>
      </c>
      <c r="K122" s="3">
        <f t="shared" si="23"/>
        <v>0</v>
      </c>
    </row>
    <row r="123" spans="2:11" x14ac:dyDescent="0.2">
      <c r="C123" t="s">
        <v>37</v>
      </c>
      <c r="D123" t="s">
        <v>36</v>
      </c>
      <c r="E123">
        <v>3</v>
      </c>
      <c r="F123">
        <f t="shared" si="20"/>
        <v>360</v>
      </c>
      <c r="G123">
        <v>264074</v>
      </c>
      <c r="H123" s="2">
        <f t="shared" si="21"/>
        <v>1.3632542393420025E-3</v>
      </c>
      <c r="I123" s="3">
        <f t="shared" si="22"/>
        <v>1.3632542393420026</v>
      </c>
      <c r="J123" s="4">
        <v>58150</v>
      </c>
      <c r="K123" s="3">
        <f t="shared" si="23"/>
        <v>79.273234017737451</v>
      </c>
    </row>
    <row r="124" spans="2:11" x14ac:dyDescent="0.2">
      <c r="C124" t="s">
        <v>37</v>
      </c>
      <c r="D124" t="s">
        <v>27</v>
      </c>
      <c r="F124">
        <f t="shared" si="20"/>
        <v>0</v>
      </c>
      <c r="G124">
        <v>264074</v>
      </c>
      <c r="H124" s="2">
        <f t="shared" si="21"/>
        <v>0</v>
      </c>
      <c r="I124" s="3">
        <f t="shared" si="22"/>
        <v>0</v>
      </c>
      <c r="J124" s="4">
        <v>93200</v>
      </c>
      <c r="K124" s="3">
        <f t="shared" si="23"/>
        <v>0</v>
      </c>
    </row>
    <row r="125" spans="2:11" x14ac:dyDescent="0.2">
      <c r="C125" t="s">
        <v>37</v>
      </c>
      <c r="D125" t="s">
        <v>28</v>
      </c>
      <c r="F125">
        <f t="shared" si="20"/>
        <v>0</v>
      </c>
      <c r="G125">
        <v>264074</v>
      </c>
      <c r="H125" s="2">
        <f t="shared" si="21"/>
        <v>0</v>
      </c>
      <c r="I125" s="3">
        <f t="shared" si="22"/>
        <v>0</v>
      </c>
      <c r="J125" s="4">
        <v>3752</v>
      </c>
      <c r="K125" s="3">
        <f t="shared" si="23"/>
        <v>0</v>
      </c>
    </row>
    <row r="126" spans="2:11" x14ac:dyDescent="0.2">
      <c r="C126" t="s">
        <v>29</v>
      </c>
      <c r="D126" t="s">
        <v>30</v>
      </c>
      <c r="E126">
        <v>13</v>
      </c>
      <c r="F126">
        <f t="shared" si="20"/>
        <v>1560</v>
      </c>
      <c r="G126">
        <v>264074</v>
      </c>
      <c r="H126" s="2">
        <f t="shared" si="21"/>
        <v>5.9074350371486782E-3</v>
      </c>
      <c r="I126" s="3">
        <f t="shared" si="22"/>
        <v>5.9074350371486783</v>
      </c>
      <c r="J126" s="4">
        <v>65400</v>
      </c>
      <c r="K126" s="3">
        <f t="shared" si="23"/>
        <v>386.34625142952353</v>
      </c>
    </row>
    <row r="127" spans="2:11" x14ac:dyDescent="0.2">
      <c r="C127" t="s">
        <v>31</v>
      </c>
      <c r="D127" t="s">
        <v>32</v>
      </c>
      <c r="F127">
        <f t="shared" si="20"/>
        <v>0</v>
      </c>
      <c r="G127">
        <v>264074</v>
      </c>
      <c r="H127" s="2">
        <f t="shared" si="21"/>
        <v>0</v>
      </c>
      <c r="I127" s="3">
        <f t="shared" si="22"/>
        <v>0</v>
      </c>
      <c r="J127" s="4">
        <v>2629</v>
      </c>
      <c r="K127" s="3">
        <f t="shared" si="23"/>
        <v>0</v>
      </c>
    </row>
    <row r="128" spans="2:11" x14ac:dyDescent="0.2">
      <c r="B128" t="s">
        <v>35</v>
      </c>
      <c r="H128" s="2">
        <f>SUM(H112:H127)</f>
        <v>0.53485007990184563</v>
      </c>
      <c r="I128" s="3">
        <f t="shared" si="22"/>
        <v>534.85007990184567</v>
      </c>
      <c r="K128" s="3">
        <f>+SUM(K112:K127)</f>
        <v>61765.13704491924</v>
      </c>
    </row>
  </sheetData>
  <pageMargins left="0.7" right="0.7" top="0.75" bottom="0.75" header="0.3" footer="0.3"/>
  <pageSetup orientation="portrait" horizontalDpi="0" verticalDpi="0"/>
  <headerFooter>
    <oddHeader>&amp;LTable 2. Lake Almanor Phytoplankton,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2022-08-06T22:58:07Z</dcterms:created>
  <dcterms:modified xsi:type="dcterms:W3CDTF">2023-01-15T23:32:55Z</dcterms:modified>
</cp:coreProperties>
</file>